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ako\Projektid\Statistika õpik\ylesanded\arvutis\kaasa panna\"/>
    </mc:Choice>
  </mc:AlternateContent>
  <bookViews>
    <workbookView xWindow="0" yWindow="-36" windowWidth="16128" windowHeight="9444"/>
  </bookViews>
  <sheets>
    <sheet name="T8.2" sheetId="2" r:id="rId1"/>
    <sheet name="T8.3,4" sheetId="4" r:id="rId2"/>
    <sheet name="N8.2" sheetId="1" r:id="rId3"/>
    <sheet name="N8.3" sheetId="6" r:id="rId4"/>
    <sheet name="N8.4" sheetId="3" r:id="rId5"/>
    <sheet name="N8.5" sheetId="7" r:id="rId6"/>
    <sheet name="N8.7" sheetId="8" r:id="rId7"/>
    <sheet name="N8.8" sheetId="9" r:id="rId8"/>
  </sheets>
  <externalReferences>
    <externalReference r:id="rId9"/>
  </externalReferences>
  <definedNames>
    <definedName name="kõrgemTV">[1]Televiisorid!$C$2</definedName>
    <definedName name="tavaTV">[1]Televiisorid!$B$2</definedName>
  </definedNames>
  <calcPr calcId="171027"/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11" i="9"/>
  <c r="E4" i="9"/>
  <c r="D5" i="9"/>
  <c r="D6" i="9"/>
  <c r="D7" i="9"/>
  <c r="D8" i="9"/>
  <c r="D9" i="9"/>
  <c r="D10" i="9"/>
  <c r="D11" i="9"/>
  <c r="D4" i="9"/>
  <c r="G20" i="9"/>
  <c r="F9" i="9"/>
  <c r="G9" i="9" s="1"/>
  <c r="F10" i="9"/>
  <c r="G10" i="9" s="1"/>
  <c r="F11" i="9"/>
  <c r="G11" i="9" s="1"/>
  <c r="F5" i="9"/>
  <c r="G5" i="9" s="1"/>
  <c r="F6" i="9"/>
  <c r="G6" i="9" s="1"/>
  <c r="F7" i="9"/>
  <c r="G7" i="9" s="1"/>
  <c r="F8" i="9"/>
  <c r="G8" i="9" s="1"/>
  <c r="D11" i="8"/>
  <c r="E11" i="8" s="1"/>
  <c r="E10" i="8"/>
  <c r="D10" i="8"/>
  <c r="E9" i="8"/>
  <c r="D9" i="8"/>
  <c r="E8" i="8"/>
  <c r="D8" i="8"/>
  <c r="E7" i="8"/>
  <c r="D7" i="8"/>
  <c r="E6" i="8"/>
  <c r="D6" i="8"/>
  <c r="E5" i="8"/>
  <c r="D5" i="8"/>
  <c r="E4" i="8"/>
  <c r="E12" i="8" s="1"/>
  <c r="E16" i="8" s="1"/>
  <c r="D4" i="8"/>
  <c r="F4" i="9" l="1"/>
  <c r="G4" i="9" s="1"/>
  <c r="G12" i="9" s="1"/>
  <c r="G22" i="9" s="1"/>
  <c r="C19" i="7"/>
  <c r="C18" i="7"/>
  <c r="H16" i="3"/>
  <c r="H23" i="3"/>
  <c r="H24" i="3" s="1"/>
  <c r="H26" i="3" s="1"/>
  <c r="I4" i="6"/>
  <c r="J4" i="6"/>
  <c r="H18" i="3" l="1"/>
  <c r="H33" i="3" s="1"/>
  <c r="L19" i="4"/>
  <c r="I12" i="4"/>
  <c r="K10" i="4" s="1"/>
  <c r="H12" i="4"/>
  <c r="J11" i="4" s="1"/>
  <c r="K11" i="4"/>
  <c r="J10" i="4"/>
  <c r="K8" i="4"/>
  <c r="J8" i="4"/>
  <c r="K7" i="4"/>
  <c r="J6" i="4"/>
  <c r="K4" i="4"/>
  <c r="J4" i="4"/>
  <c r="E19" i="4"/>
  <c r="B12" i="4"/>
  <c r="D11" i="4" s="1"/>
  <c r="A12" i="4"/>
  <c r="C11" i="4" s="1"/>
  <c r="D6" i="4"/>
  <c r="C6" i="4"/>
  <c r="D5" i="4"/>
  <c r="C5" i="4"/>
  <c r="D4" i="4"/>
  <c r="C4" i="4"/>
  <c r="D10" i="4" l="1"/>
  <c r="D8" i="4"/>
  <c r="D7" i="4"/>
  <c r="D9" i="4"/>
  <c r="E11" i="4"/>
  <c r="K5" i="4"/>
  <c r="K6" i="4"/>
  <c r="L6" i="4" s="1"/>
  <c r="K9" i="4"/>
  <c r="E4" i="4"/>
  <c r="E5" i="4"/>
  <c r="E6" i="4"/>
  <c r="C7" i="4"/>
  <c r="E7" i="4" s="1"/>
  <c r="C8" i="4"/>
  <c r="E8" i="4" s="1"/>
  <c r="C9" i="4"/>
  <c r="E9" i="4" s="1"/>
  <c r="C10" i="4"/>
  <c r="E10" i="4" s="1"/>
  <c r="L10" i="4"/>
  <c r="L4" i="4"/>
  <c r="L8" i="4"/>
  <c r="L11" i="4"/>
  <c r="J5" i="4"/>
  <c r="L5" i="4" s="1"/>
  <c r="J7" i="4"/>
  <c r="L7" i="4" s="1"/>
  <c r="J9" i="4"/>
  <c r="L9" i="4" s="1"/>
  <c r="E12" i="4" l="1"/>
  <c r="E17" i="4" s="1"/>
  <c r="L12" i="4"/>
  <c r="L17" i="4" l="1"/>
  <c r="J33" i="3"/>
  <c r="C19" i="2"/>
</calcChain>
</file>

<file path=xl/comments1.xml><?xml version="1.0" encoding="utf-8"?>
<comments xmlns="http://schemas.openxmlformats.org/spreadsheetml/2006/main">
  <authors>
    <author>Ako Sauga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186"/>
          </rPr>
          <t>Ako Sauga:</t>
        </r>
        <r>
          <rPr>
            <sz val="8"/>
            <color indexed="81"/>
            <rFont val="Tahoma"/>
            <family val="2"/>
            <charset val="186"/>
          </rPr>
          <t xml:space="preserve">
Harjumaa on välja jäetud, sest Tallinna tõttu teistest väga erinev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186"/>
          </rPr>
          <t>Ako Sauga:</t>
        </r>
        <r>
          <rPr>
            <sz val="8"/>
            <color indexed="81"/>
            <rFont val="Tahoma"/>
            <family val="2"/>
            <charset val="186"/>
          </rPr>
          <t xml:space="preserve">
protsentides kogu tööhõivelisest elanikkonnast 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  <charset val="186"/>
          </rPr>
          <t>Ako Sauga:</t>
        </r>
        <r>
          <rPr>
            <sz val="8"/>
            <color indexed="81"/>
            <rFont val="Tahoma"/>
            <family val="2"/>
            <charset val="186"/>
          </rPr>
          <t xml:space="preserve">
eurot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  <charset val="186"/>
          </rPr>
          <t>Ako Sauga:</t>
        </r>
        <r>
          <rPr>
            <sz val="8"/>
            <color indexed="81"/>
            <rFont val="Tahoma"/>
            <family val="2"/>
            <charset val="186"/>
          </rPr>
          <t xml:space="preserve">
hõivatute osatähtsus, %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  <charset val="186"/>
          </rPr>
          <t>Ako Sauga:</t>
        </r>
        <r>
          <rPr>
            <sz val="8"/>
            <color indexed="81"/>
            <rFont val="Tahoma"/>
            <family val="2"/>
            <charset val="186"/>
          </rPr>
          <t xml:space="preserve">
hõivatute osatähtsus, %</t>
        </r>
      </text>
    </comment>
  </commentList>
</comments>
</file>

<file path=xl/comments2.xml><?xml version="1.0" encoding="utf-8"?>
<comments xmlns="http://schemas.openxmlformats.org/spreadsheetml/2006/main">
  <authors>
    <author>Ako Sauga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186"/>
          </rPr>
          <t>Ako Sauga:</t>
        </r>
        <r>
          <rPr>
            <sz val="8"/>
            <color indexed="81"/>
            <rFont val="Tahoma"/>
            <family val="2"/>
            <charset val="186"/>
          </rPr>
          <t xml:space="preserve">
Meeste keskmine eluiga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  <charset val="186"/>
          </rPr>
          <t>Ako Sauga:</t>
        </r>
        <r>
          <rPr>
            <sz val="8"/>
            <color indexed="81"/>
            <rFont val="Tahoma"/>
            <family val="2"/>
            <charset val="186"/>
          </rPr>
          <t xml:space="preserve">
Rahuslik kogutoodang elaniku kotha</t>
        </r>
      </text>
    </comment>
  </commentList>
</comments>
</file>

<file path=xl/comments3.xml><?xml version="1.0" encoding="utf-8"?>
<comments xmlns="http://schemas.openxmlformats.org/spreadsheetml/2006/main">
  <authors>
    <author>Ako Sauga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186"/>
          </rPr>
          <t>Ako Sauga:</t>
        </r>
        <r>
          <rPr>
            <sz val="9"/>
            <color indexed="81"/>
            <rFont val="Tahoma"/>
            <family val="2"/>
            <charset val="186"/>
          </rPr>
          <t xml:space="preserve">
nädalas, GBP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186"/>
          </rPr>
          <t>Ako Sauga:</t>
        </r>
        <r>
          <rPr>
            <sz val="9"/>
            <color indexed="81"/>
            <rFont val="Tahoma"/>
            <family val="2"/>
            <charset val="186"/>
          </rPr>
          <t xml:space="preserve">
nädlas, GBP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  <charset val="186"/>
          </rPr>
          <t>Ako Sauga:</t>
        </r>
        <r>
          <rPr>
            <sz val="9"/>
            <color indexed="81"/>
            <rFont val="Tahoma"/>
            <family val="2"/>
            <charset val="186"/>
          </rPr>
          <t xml:space="preserve">
Põhja-Iirimaa</t>
        </r>
      </text>
    </comment>
  </commentList>
</comments>
</file>

<file path=xl/sharedStrings.xml><?xml version="1.0" encoding="utf-8"?>
<sst xmlns="http://schemas.openxmlformats.org/spreadsheetml/2006/main" count="245" uniqueCount="225">
  <si>
    <t>Maakond</t>
  </si>
  <si>
    <t>Töötuse määr</t>
  </si>
  <si>
    <t>Keskmine brutokuupalk</t>
  </si>
  <si>
    <t>Sündinud ettevõtted</t>
  </si>
  <si>
    <t>Sekundaar-sektor</t>
  </si>
  <si>
    <t>Tertsiaar-sektor</t>
  </si>
  <si>
    <t>Hiiu maakond</t>
  </si>
  <si>
    <t>Ida-Viru maakond</t>
  </si>
  <si>
    <t>Jõgeva maakond</t>
  </si>
  <si>
    <t>Järva maakond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</si>
  <si>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</si>
  <si>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</si>
  <si>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</si>
  <si>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</si>
  <si>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</si>
  <si>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</si>
  <si>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</si>
  <si>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</si>
  <si>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</si>
  <si>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</si>
  <si>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Korrelatsioonimaatriks</t>
  </si>
  <si>
    <t>Kuu</t>
  </si>
  <si>
    <t>jaan</t>
  </si>
  <si>
    <t>veebr</t>
  </si>
  <si>
    <t>märts</t>
  </si>
  <si>
    <t>apr</t>
  </si>
  <si>
    <t xml:space="preserve">mai </t>
  </si>
  <si>
    <t>juuni</t>
  </si>
  <si>
    <t>juuli</t>
  </si>
  <si>
    <t>aug</t>
  </si>
  <si>
    <t>sept</t>
  </si>
  <si>
    <t>okt</t>
  </si>
  <si>
    <t>nov</t>
  </si>
  <si>
    <t>dets</t>
  </si>
  <si>
    <t>korrelatsioonikordaja</t>
  </si>
  <si>
    <t>Korrelatsioonikordaja</t>
  </si>
  <si>
    <t>Turunduskulud, tuh eurot</t>
  </si>
  <si>
    <t>RIIK</t>
  </si>
  <si>
    <t>IGA M</t>
  </si>
  <si>
    <t>RKT</t>
  </si>
  <si>
    <t>Albania</t>
  </si>
  <si>
    <t>Bulgaria</t>
  </si>
  <si>
    <t>Byelorussian SSR</t>
  </si>
  <si>
    <t>Czechoslovakia</t>
  </si>
  <si>
    <t>Hungary</t>
  </si>
  <si>
    <t>Poland</t>
  </si>
  <si>
    <t>Romania</t>
  </si>
  <si>
    <t>Ukrainian SSR</t>
  </si>
  <si>
    <t>USSR</t>
  </si>
  <si>
    <t>Argentina</t>
  </si>
  <si>
    <t>Bolivia</t>
  </si>
  <si>
    <t>Brazil</t>
  </si>
  <si>
    <t>Chile</t>
  </si>
  <si>
    <t>Columbia</t>
  </si>
  <si>
    <t>Ecuador</t>
  </si>
  <si>
    <t>Guyana</t>
  </si>
  <si>
    <t>Mexico</t>
  </si>
  <si>
    <t>Paraguay</t>
  </si>
  <si>
    <t>Peru</t>
  </si>
  <si>
    <t>Uruguay</t>
  </si>
  <si>
    <t>Venezuela</t>
  </si>
  <si>
    <t>Austria</t>
  </si>
  <si>
    <t>Belgium</t>
  </si>
  <si>
    <t>Canada</t>
  </si>
  <si>
    <t>Denmark</t>
  </si>
  <si>
    <t>Finland</t>
  </si>
  <si>
    <t>France</t>
  </si>
  <si>
    <t>Germany</t>
  </si>
  <si>
    <t>Greece</t>
  </si>
  <si>
    <t>Ireland</t>
  </si>
  <si>
    <t>Italy</t>
  </si>
  <si>
    <t>Japan</t>
  </si>
  <si>
    <t>Netherlands</t>
  </si>
  <si>
    <t>Norway</t>
  </si>
  <si>
    <t>Portugal</t>
  </si>
  <si>
    <t>Spain</t>
  </si>
  <si>
    <t>Sweden</t>
  </si>
  <si>
    <t>Switzerland</t>
  </si>
  <si>
    <t>U.K.</t>
  </si>
  <si>
    <t>USA</t>
  </si>
  <si>
    <t>Bahrain</t>
  </si>
  <si>
    <t>Iran</t>
  </si>
  <si>
    <t>Iraq</t>
  </si>
  <si>
    <t>Israel</t>
  </si>
  <si>
    <t>Jordan</t>
  </si>
  <si>
    <t>Kuwait</t>
  </si>
  <si>
    <t>Oman</t>
  </si>
  <si>
    <t>Saudi_Arabia</t>
  </si>
  <si>
    <t>Turkey</t>
  </si>
  <si>
    <t>United Arab Emirates</t>
  </si>
  <si>
    <t>Afghanistan</t>
  </si>
  <si>
    <t>Bangladesh</t>
  </si>
  <si>
    <t>China</t>
  </si>
  <si>
    <t>Hong Kong</t>
  </si>
  <si>
    <t>India</t>
  </si>
  <si>
    <t>Indonesia</t>
  </si>
  <si>
    <t>Malaysia</t>
  </si>
  <si>
    <t>Mongolia</t>
  </si>
  <si>
    <t>Nepal</t>
  </si>
  <si>
    <t>Pakistan</t>
  </si>
  <si>
    <t>Philippines</t>
  </si>
  <si>
    <t>Singapore</t>
  </si>
  <si>
    <t>Sri Lanka</t>
  </si>
  <si>
    <t>Thailand</t>
  </si>
  <si>
    <t>Algeria</t>
  </si>
  <si>
    <t>Angola</t>
  </si>
  <si>
    <t>Botswana</t>
  </si>
  <si>
    <t>Congo</t>
  </si>
  <si>
    <t>Egypt</t>
  </si>
  <si>
    <t>Ethiopia</t>
  </si>
  <si>
    <t>Gabon</t>
  </si>
  <si>
    <t>Gambia</t>
  </si>
  <si>
    <t>Ghana</t>
  </si>
  <si>
    <t>Kenya</t>
  </si>
  <si>
    <t>Libya</t>
  </si>
  <si>
    <t>Malawi</t>
  </si>
  <si>
    <t>Morocco</t>
  </si>
  <si>
    <t>Mozambique</t>
  </si>
  <si>
    <t>Namibia</t>
  </si>
  <si>
    <t>Nigeria</t>
  </si>
  <si>
    <t>Sierra_Leone</t>
  </si>
  <si>
    <t>Somalia</t>
  </si>
  <si>
    <t>South_Africa</t>
  </si>
  <si>
    <t>Sudan</t>
  </si>
  <si>
    <t>Swaziland</t>
  </si>
  <si>
    <t>Tanzania</t>
  </si>
  <si>
    <t>Tunisia</t>
  </si>
  <si>
    <t>Uganda</t>
  </si>
  <si>
    <t>Zaire</t>
  </si>
  <si>
    <t>Zambia</t>
  </si>
  <si>
    <t>Zimbabwe</t>
  </si>
  <si>
    <t>1. Hüpoteesi püstitamine</t>
  </si>
  <si>
    <t>nullhüpotees</t>
  </si>
  <si>
    <t>r = 0</t>
  </si>
  <si>
    <t>sisukas hüpotees</t>
  </si>
  <si>
    <t>r ≠ 0</t>
  </si>
  <si>
    <t>2. Vaatlusandmetest parameetri empiirilise väärtuse leidmine</t>
  </si>
  <si>
    <t>r</t>
  </si>
  <si>
    <t>empiiriline parameetri väärtus</t>
  </si>
  <si>
    <t>t</t>
  </si>
  <si>
    <t>3. Kriitilise väärtuse leidmine antud olulisuse nivool</t>
  </si>
  <si>
    <t>olulisuse nivoo</t>
  </si>
  <si>
    <t>valimi maht</t>
  </si>
  <si>
    <t>n</t>
  </si>
  <si>
    <t>vabadusastmete arv</t>
  </si>
  <si>
    <t>parameetri kriitilised väärtused</t>
  </si>
  <si>
    <t>4. Parameetri empiirilise väärtuse võrdlemine kriitilisega</t>
  </si>
  <si>
    <t>parameeter langeb kriitilisse piirkonda</t>
  </si>
  <si>
    <t>5. Otsus hüpoteesi kohta</t>
  </si>
  <si>
    <t>&gt;</t>
  </si>
  <si>
    <t>ν</t>
  </si>
  <si>
    <t>α</t>
  </si>
  <si>
    <t>Käive, tuh eurot</t>
  </si>
  <si>
    <t>Õpikust tabel 8.2</t>
  </si>
  <si>
    <t>Õpikust tabel 8.3</t>
  </si>
  <si>
    <t>Õpikust tabel 8.4</t>
  </si>
  <si>
    <t>Kovariatsioon valemist</t>
  </si>
  <si>
    <r>
      <rPr>
        <i/>
        <sz val="11"/>
        <color theme="1"/>
        <rFont val="Calibri"/>
        <family val="2"/>
        <charset val="186"/>
        <scheme val="minor"/>
      </rPr>
      <t>x</t>
    </r>
    <r>
      <rPr>
        <i/>
        <vertAlign val="subscript"/>
        <sz val="11"/>
        <color theme="1"/>
        <rFont val="Calibri"/>
        <family val="2"/>
        <charset val="186"/>
        <scheme val="minor"/>
      </rPr>
      <t>i</t>
    </r>
  </si>
  <si>
    <r>
      <rPr>
        <i/>
        <sz val="11"/>
        <color theme="1"/>
        <rFont val="Calibri"/>
        <family val="2"/>
        <charset val="186"/>
        <scheme val="minor"/>
      </rPr>
      <t>y</t>
    </r>
    <r>
      <rPr>
        <i/>
        <vertAlign val="subscript"/>
        <sz val="11"/>
        <color theme="1"/>
        <rFont val="Calibri"/>
        <family val="2"/>
        <charset val="186"/>
        <scheme val="minor"/>
      </rPr>
      <t>i</t>
    </r>
  </si>
  <si>
    <t>Kasutades tabelarvutuse funktsiooni</t>
  </si>
  <si>
    <t>Õpik näide 8.2</t>
  </si>
  <si>
    <t>Korrelatsioonikordajad mõningate näitajate vahel Eesti maakondades</t>
  </si>
  <si>
    <t>Kuupäev</t>
  </si>
  <si>
    <t>BLT1T</t>
  </si>
  <si>
    <t>HAE1T</t>
  </si>
  <si>
    <t>Autokorrelatsiooni kordaja</t>
  </si>
  <si>
    <t>Õpikust näide 8.3</t>
  </si>
  <si>
    <t>Aktsia tulumäärade autokorrelatsioon</t>
  </si>
  <si>
    <t>Õpikust näide 8.4</t>
  </si>
  <si>
    <t>Kas keskmine eluiga sõltub elanikkonna rikkusest?</t>
  </si>
  <si>
    <t>Piirkond</t>
  </si>
  <si>
    <t>Kulud alkoholile</t>
  </si>
  <si>
    <t>Kulud tubakale</t>
  </si>
  <si>
    <t>North</t>
  </si>
  <si>
    <t>Yorkshire</t>
  </si>
  <si>
    <t>Northeast</t>
  </si>
  <si>
    <t>East Midlands</t>
  </si>
  <si>
    <t>West Midlands</t>
  </si>
  <si>
    <t>East Anglia</t>
  </si>
  <si>
    <t>Southeast</t>
  </si>
  <si>
    <t>Southwest</t>
  </si>
  <si>
    <t>Wales</t>
  </si>
  <si>
    <t>Scotland</t>
  </si>
  <si>
    <t>Northern Ireland</t>
  </si>
  <si>
    <t>Õpikust näide 8.5</t>
  </si>
  <si>
    <t>Kulud alkoholile ja tubakale</t>
  </si>
  <si>
    <t>Koos Põhja-Iirimaaga</t>
  </si>
  <si>
    <t>Ilma Põhja-Iirimaata</t>
  </si>
  <si>
    <t>Õpikust näide 8.7</t>
  </si>
  <si>
    <t>Motivatsioonifaktorid ja Spearmani korrelatsioonikordaja</t>
  </si>
  <si>
    <t>Faktor</t>
  </si>
  <si>
    <t>A</t>
  </si>
  <si>
    <t>E</t>
  </si>
  <si>
    <t>B</t>
  </si>
  <si>
    <t>D</t>
  </si>
  <si>
    <t>H</t>
  </si>
  <si>
    <t>C</t>
  </si>
  <si>
    <t>F</t>
  </si>
  <si>
    <t>I</t>
  </si>
  <si>
    <t>Tippjuhid</t>
  </si>
  <si>
    <t>Kesk-astmejuhid</t>
  </si>
  <si>
    <t>Spearmani korrelatsioonikordaja</t>
  </si>
  <si>
    <r>
      <t>r</t>
    </r>
    <r>
      <rPr>
        <i/>
        <vertAlign val="subscript"/>
        <sz val="10"/>
        <color theme="1"/>
        <rFont val="Calibri"/>
        <family val="2"/>
        <charset val="186"/>
      </rPr>
      <t>s</t>
    </r>
  </si>
  <si>
    <r>
      <t>d</t>
    </r>
    <r>
      <rPr>
        <i/>
        <vertAlign val="subscript"/>
        <sz val="10"/>
        <color theme="1"/>
        <rFont val="Calibri"/>
        <family val="2"/>
        <charset val="186"/>
      </rPr>
      <t>i</t>
    </r>
  </si>
  <si>
    <r>
      <t>d</t>
    </r>
    <r>
      <rPr>
        <i/>
        <vertAlign val="subscript"/>
        <sz val="10"/>
        <color theme="1"/>
        <rFont val="Calibri"/>
        <family val="2"/>
        <charset val="186"/>
      </rPr>
      <t>i</t>
    </r>
    <r>
      <rPr>
        <i/>
        <vertAlign val="superscript"/>
        <sz val="10"/>
        <color theme="1"/>
        <rFont val="Calibri"/>
        <family val="2"/>
        <charset val="186"/>
      </rPr>
      <t>2</t>
    </r>
  </si>
  <si>
    <t>Õpikust näide 8.8</t>
  </si>
  <si>
    <t>Lineaarne ja Spearmani korrelatsioonikordaja</t>
  </si>
  <si>
    <t>Riik</t>
  </si>
  <si>
    <t>SKP astak</t>
  </si>
  <si>
    <r>
      <t>Astakute vahe d</t>
    </r>
    <r>
      <rPr>
        <vertAlign val="subscript"/>
        <sz val="10"/>
        <color theme="1"/>
        <rFont val="Calibri"/>
        <family val="2"/>
        <charset val="186"/>
      </rPr>
      <t>i</t>
    </r>
  </si>
  <si>
    <r>
      <t>Vahe ruut d</t>
    </r>
    <r>
      <rPr>
        <vertAlign val="subscript"/>
        <sz val="10"/>
        <color theme="1"/>
        <rFont val="Calibri"/>
        <family val="2"/>
        <charset val="186"/>
      </rPr>
      <t>i</t>
    </r>
    <r>
      <rPr>
        <vertAlign val="superscript"/>
        <sz val="10"/>
        <color theme="1"/>
        <rFont val="Calibri"/>
        <family val="2"/>
        <charset val="186"/>
      </rPr>
      <t>2</t>
    </r>
  </si>
  <si>
    <t>Malta</t>
  </si>
  <si>
    <t>Küpros</t>
  </si>
  <si>
    <t>Eesti</t>
  </si>
  <si>
    <t>Läti</t>
  </si>
  <si>
    <t>Leedu</t>
  </si>
  <si>
    <t>Sloveenia</t>
  </si>
  <si>
    <t>Bulgaaria</t>
  </si>
  <si>
    <t>SKP, mln eurot</t>
  </si>
  <si>
    <t>Rahvaarv, tuh</t>
  </si>
  <si>
    <t>Rahvaarvu astak</t>
  </si>
  <si>
    <t>Lineaarne korrelatsioonikordaja</t>
  </si>
  <si>
    <t>Turunduskulud ja käive</t>
  </si>
  <si>
    <t>Kovariatsiooni arvutus</t>
  </si>
  <si>
    <t>Horvaatia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</si>
</sst>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"/>
  </numFmts>
  <fonts count="23" x14ac:knownFonts="1"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i/>
      <sz val="10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  <charset val="186"/>
    </font>
    <font>
      <sz val="10"/>
      <name val="Arial Baltic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vertAlign val="subscript"/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vertAlign val="subscript"/>
      <sz val="10"/>
      <color theme="1"/>
      <name val="Calibri"/>
      <family val="2"/>
      <charset val="186"/>
    </font>
    <font>
      <vertAlign val="superscript"/>
      <sz val="10"/>
      <color theme="1"/>
      <name val="Calibri"/>
      <family val="2"/>
      <charset val="186"/>
    </font>
    <font>
      <sz val="10"/>
      <name val="Arial"/>
      <family val="2"/>
    </font>
    <font>
      <i/>
      <vertAlign val="subscript"/>
      <sz val="10"/>
      <color theme="1"/>
      <name val="Calibri"/>
      <family val="2"/>
      <charset val="186"/>
    </font>
    <font>
      <i/>
      <vertAlign val="superscript"/>
      <sz val="10"/>
      <color theme="1"/>
      <name val="Calibri"/>
      <family val="2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9" fillId="0" borderId="0"/>
  </cellStyleXfs>
  <cellXfs count="47">
    <xf numFmtId="0" fontId="0" fillId="0" borderId="0" xfId="0"/>
    <xf numFmtId="2" fontId="0" fillId="0" borderId="0" xfId="0" applyNumberFormat="1"/>
    <xf numFmtId="0" fontId="0" fillId="2" borderId="0" xfId="0" applyFill="1" applyAlignment="1">
      <alignment wrapText="1"/>
    </xf>
    <xf numFmtId="0" fontId="0" fillId="0" borderId="0" xfId="0" applyFill="1" applyBorder="1" applyAlignment="1"/>
    <xf numFmtId="0" fontId="0" fillId="0" borderId="1" xfId="0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165" fontId="0" fillId="0" borderId="0" xfId="0" applyNumberFormat="1" applyFill="1" applyBorder="1" applyAlignment="1"/>
    <xf numFmtId="165" fontId="0" fillId="0" borderId="1" xfId="0" applyNumberFormat="1" applyFill="1" applyBorder="1" applyAlignment="1"/>
    <xf numFmtId="0" fontId="2" fillId="0" borderId="0" xfId="0" applyFont="1"/>
    <xf numFmtId="0" fontId="0" fillId="0" borderId="0" xfId="0" applyAlignment="1">
      <alignment horizontal="right"/>
    </xf>
    <xf numFmtId="165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9" fontId="0" fillId="0" borderId="0" xfId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0" fillId="3" borderId="0" xfId="0" applyNumberFormat="1" applyFill="1"/>
    <xf numFmtId="0" fontId="7" fillId="0" borderId="0" xfId="3"/>
    <xf numFmtId="165" fontId="7" fillId="0" borderId="0" xfId="3" applyNumberFormat="1"/>
    <xf numFmtId="2" fontId="7" fillId="0" borderId="0" xfId="3" applyNumberFormat="1"/>
    <xf numFmtId="2" fontId="7" fillId="3" borderId="0" xfId="3" applyNumberFormat="1" applyFill="1"/>
    <xf numFmtId="0" fontId="7" fillId="2" borderId="0" xfId="3" applyFill="1"/>
    <xf numFmtId="0" fontId="11" fillId="0" borderId="0" xfId="3" applyFont="1"/>
    <xf numFmtId="0" fontId="7" fillId="4" borderId="0" xfId="3" applyFill="1"/>
    <xf numFmtId="2" fontId="7" fillId="4" borderId="0" xfId="3" applyNumberFormat="1" applyFill="1"/>
    <xf numFmtId="0" fontId="7" fillId="0" borderId="0" xfId="3" applyAlignment="1">
      <alignment horizontal="right"/>
    </xf>
    <xf numFmtId="0" fontId="12" fillId="2" borderId="0" xfId="3" applyFont="1" applyFill="1" applyAlignment="1">
      <alignment horizontal="center"/>
    </xf>
    <xf numFmtId="0" fontId="1" fillId="0" borderId="0" xfId="8"/>
    <xf numFmtId="14" fontId="1" fillId="0" borderId="0" xfId="8" applyNumberFormat="1"/>
    <xf numFmtId="164" fontId="1" fillId="0" borderId="0" xfId="8" applyNumberFormat="1"/>
    <xf numFmtId="165" fontId="1" fillId="0" borderId="0" xfId="8" applyNumberFormat="1"/>
    <xf numFmtId="0" fontId="1" fillId="2" borderId="0" xfId="8" applyFill="1"/>
    <xf numFmtId="0" fontId="0" fillId="0" borderId="0" xfId="8" applyFont="1"/>
    <xf numFmtId="0" fontId="2" fillId="0" borderId="0" xfId="8" applyFont="1"/>
    <xf numFmtId="0" fontId="1" fillId="2" borderId="0" xfId="8" applyFill="1" applyAlignment="1">
      <alignment horizontal="center"/>
    </xf>
    <xf numFmtId="166" fontId="0" fillId="0" borderId="0" xfId="0" applyNumberFormat="1"/>
    <xf numFmtId="0" fontId="0" fillId="2" borderId="0" xfId="0" applyFill="1"/>
    <xf numFmtId="0" fontId="18" fillId="0" borderId="0" xfId="7" applyFont="1"/>
    <xf numFmtId="0" fontId="0" fillId="4" borderId="0" xfId="0" applyFill="1"/>
    <xf numFmtId="0" fontId="18" fillId="4" borderId="0" xfId="7" applyFont="1" applyFill="1"/>
    <xf numFmtId="165" fontId="9" fillId="3" borderId="0" xfId="7" applyNumberFormat="1" applyFont="1" applyFill="1"/>
    <xf numFmtId="0" fontId="6" fillId="2" borderId="0" xfId="0" applyFont="1" applyFill="1" applyAlignment="1">
      <alignment horizontal="center"/>
    </xf>
    <xf numFmtId="0" fontId="21" fillId="0" borderId="0" xfId="13" applyFont="1"/>
    <xf numFmtId="166" fontId="22" fillId="0" borderId="0" xfId="0" applyNumberFormat="1" applyFont="1"/>
    <xf numFmtId="0" fontId="21" fillId="0" borderId="0" xfId="13" applyFont="1" applyFill="1"/>
    <xf numFmtId="0" fontId="1" fillId="2" borderId="0" xfId="8" applyFill="1" applyAlignment="1">
      <alignment horizontal="center"/>
    </xf>
  </cellXfs>
  <cellStyles count="14">
    <cellStyle name="Header1" xfId="4"/>
    <cellStyle name="Header2" xfId="5"/>
    <cellStyle name="Normaallaad_detail_ARC1T_20080218_1601" xfId="6"/>
    <cellStyle name="Normaallaad_SpearmaniKorrelatsioon" xfId="7"/>
    <cellStyle name="Normal" xfId="0" builtinId="0"/>
    <cellStyle name="Normal 2" xfId="2"/>
    <cellStyle name="Normal 3" xfId="3"/>
    <cellStyle name="Normal 4" xfId="8"/>
    <cellStyle name="Normal 5" xfId="9"/>
    <cellStyle name="Normal 6" xfId="12"/>
    <cellStyle name="Normal 7" xfId="13"/>
    <cellStyle name="Percent" xfId="1" builtinId="5"/>
    <cellStyle name="Percent 2" xfId="10"/>
    <cellStyle name="Percent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t-EE" sz="1400"/>
              <a:t>Hajumisdiagramm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'T8.2'!$C$4</c:f>
              <c:strCache>
                <c:ptCount val="1"/>
                <c:pt idx="0">
                  <c:v>Käive, tuh eurot</c:v>
                </c:pt>
              </c:strCache>
            </c:strRef>
          </c:tx>
          <c:spPr>
            <a:ln w="28575">
              <a:noFill/>
            </a:ln>
          </c:spPr>
          <c:xVal>
            <c:numRef>
              <c:f>'T8.2'!$B$5:$B$16</c:f>
              <c:numCache>
                <c:formatCode>General</c:formatCode>
                <c:ptCount val="12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0.9</c:v>
                </c:pt>
                <c:pt idx="4">
                  <c:v>0.8</c:v>
                </c:pt>
                <c:pt idx="5">
                  <c:v>1.3</c:v>
                </c:pt>
                <c:pt idx="6">
                  <c:v>1</c:v>
                </c:pt>
                <c:pt idx="7">
                  <c:v>0.7</c:v>
                </c:pt>
                <c:pt idx="8">
                  <c:v>0.95</c:v>
                </c:pt>
                <c:pt idx="9">
                  <c:v>1.1499999999999999</c:v>
                </c:pt>
                <c:pt idx="10">
                  <c:v>0.97</c:v>
                </c:pt>
                <c:pt idx="11">
                  <c:v>1.25</c:v>
                </c:pt>
              </c:numCache>
            </c:numRef>
          </c:xVal>
          <c:yVal>
            <c:numRef>
              <c:f>'T8.2'!$C$5:$C$16</c:f>
              <c:numCache>
                <c:formatCode>General</c:formatCode>
                <c:ptCount val="12"/>
                <c:pt idx="0">
                  <c:v>20</c:v>
                </c:pt>
                <c:pt idx="1">
                  <c:v>23</c:v>
                </c:pt>
                <c:pt idx="2">
                  <c:v>25</c:v>
                </c:pt>
                <c:pt idx="3">
                  <c:v>18</c:v>
                </c:pt>
                <c:pt idx="4">
                  <c:v>16</c:v>
                </c:pt>
                <c:pt idx="5">
                  <c:v>26</c:v>
                </c:pt>
                <c:pt idx="6">
                  <c:v>22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21</c:v>
                </c:pt>
                <c:pt idx="11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08-46C7-8370-649B20402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590144"/>
        <c:axId val="175899008"/>
      </c:scatterChart>
      <c:valAx>
        <c:axId val="169590144"/>
        <c:scaling>
          <c:orientation val="minMax"/>
          <c:min val="0.7000000000000000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Turunduskulud, tuh eurot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899008"/>
        <c:crosses val="autoZero"/>
        <c:crossBetween val="midCat"/>
      </c:valAx>
      <c:valAx>
        <c:axId val="175899008"/>
        <c:scaling>
          <c:orientation val="minMax"/>
          <c:min val="1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t-EE"/>
                  <a:t>Käive, tuh eurot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9590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'N8.5'!$C$3</c:f>
              <c:strCache>
                <c:ptCount val="1"/>
                <c:pt idx="0">
                  <c:v>Kulud tubakale</c:v>
                </c:pt>
              </c:strCache>
            </c:strRef>
          </c:tx>
          <c:spPr>
            <a:ln w="28575">
              <a:noFill/>
            </a:ln>
          </c:spPr>
          <c:xVal>
            <c:numRef>
              <c:f>'N8.5'!$B$4:$B$14</c:f>
              <c:numCache>
                <c:formatCode>General</c:formatCode>
                <c:ptCount val="11"/>
                <c:pt idx="0">
                  <c:v>6.47</c:v>
                </c:pt>
                <c:pt idx="1">
                  <c:v>6.13</c:v>
                </c:pt>
                <c:pt idx="2">
                  <c:v>6.19</c:v>
                </c:pt>
                <c:pt idx="3">
                  <c:v>4.8899999999999997</c:v>
                </c:pt>
                <c:pt idx="4">
                  <c:v>5.63</c:v>
                </c:pt>
                <c:pt idx="5">
                  <c:v>4.5199999999999996</c:v>
                </c:pt>
                <c:pt idx="6">
                  <c:v>5.89</c:v>
                </c:pt>
                <c:pt idx="7">
                  <c:v>4.79</c:v>
                </c:pt>
                <c:pt idx="8">
                  <c:v>5.27</c:v>
                </c:pt>
                <c:pt idx="9">
                  <c:v>6.08</c:v>
                </c:pt>
                <c:pt idx="10">
                  <c:v>4.0199999999999996</c:v>
                </c:pt>
              </c:numCache>
            </c:numRef>
          </c:xVal>
          <c:yVal>
            <c:numRef>
              <c:f>'N8.5'!$C$4:$C$14</c:f>
              <c:numCache>
                <c:formatCode>General</c:formatCode>
                <c:ptCount val="11"/>
                <c:pt idx="0">
                  <c:v>4.03</c:v>
                </c:pt>
                <c:pt idx="1">
                  <c:v>3.76</c:v>
                </c:pt>
                <c:pt idx="2">
                  <c:v>3.77</c:v>
                </c:pt>
                <c:pt idx="3">
                  <c:v>3.34</c:v>
                </c:pt>
                <c:pt idx="4">
                  <c:v>3.47</c:v>
                </c:pt>
                <c:pt idx="5">
                  <c:v>2.92</c:v>
                </c:pt>
                <c:pt idx="6">
                  <c:v>3.2</c:v>
                </c:pt>
                <c:pt idx="7">
                  <c:v>2.71</c:v>
                </c:pt>
                <c:pt idx="8">
                  <c:v>3.53</c:v>
                </c:pt>
                <c:pt idx="9">
                  <c:v>4.51</c:v>
                </c:pt>
                <c:pt idx="10">
                  <c:v>4.5599999999999996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77-4116-B1C2-5A1CC0729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969984"/>
        <c:axId val="364971904"/>
      </c:scatterChart>
      <c:valAx>
        <c:axId val="364969984"/>
        <c:scaling>
          <c:orientation val="minMax"/>
          <c:max val="7"/>
          <c:min val="3.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Kulud alkoholile nädalas, ₤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4971904"/>
        <c:crosses val="autoZero"/>
        <c:crossBetween val="midCat"/>
      </c:valAx>
      <c:valAx>
        <c:axId val="364971904"/>
        <c:scaling>
          <c:orientation val="minMax"/>
          <c:min val="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t-EE"/>
                  <a:t>Kulud tubakale nädlas, £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49699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66523394384965"/>
          <c:y val="8.0714384386162255E-2"/>
          <c:w val="0.74854427256538447"/>
          <c:h val="0.722091109467670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'N8.8'!$C$3</c:f>
              <c:strCache>
                <c:ptCount val="1"/>
                <c:pt idx="0">
                  <c:v>SKP, mln eurot</c:v>
                </c:pt>
              </c:strCache>
            </c:strRef>
          </c:tx>
          <c:spPr>
            <a:ln w="28575">
              <a:noFill/>
            </a:ln>
          </c:spPr>
          <c:xVal>
            <c:numRef>
              <c:f>'N8.8'!$B$4:$B$11</c:f>
              <c:numCache>
                <c:formatCode>0.0</c:formatCode>
                <c:ptCount val="8"/>
                <c:pt idx="0">
                  <c:v>4246.8090000000002</c:v>
                </c:pt>
                <c:pt idx="1">
                  <c:v>7245.6769999999997</c:v>
                </c:pt>
                <c:pt idx="2">
                  <c:v>2061.085</c:v>
                </c:pt>
                <c:pt idx="3">
                  <c:v>2943.4720000000002</c:v>
                </c:pt>
                <c:pt idx="4">
                  <c:v>2001.4680000000001</c:v>
                </c:pt>
                <c:pt idx="5">
                  <c:v>1315.819</c:v>
                </c:pt>
                <c:pt idx="6">
                  <c:v>858</c:v>
                </c:pt>
                <c:pt idx="7">
                  <c:v>425.38400000000001</c:v>
                </c:pt>
              </c:numCache>
            </c:numRef>
          </c:xVal>
          <c:yVal>
            <c:numRef>
              <c:f>'N8.8'!$C$4:$C$11</c:f>
              <c:numCache>
                <c:formatCode>General</c:formatCode>
                <c:ptCount val="8"/>
                <c:pt idx="0">
                  <c:v>43084.800000000003</c:v>
                </c:pt>
                <c:pt idx="1">
                  <c:v>42750.9</c:v>
                </c:pt>
                <c:pt idx="2">
                  <c:v>37303.199999999997</c:v>
                </c:pt>
                <c:pt idx="3">
                  <c:v>36444.400000000001</c:v>
                </c:pt>
                <c:pt idx="4">
                  <c:v>23580.9</c:v>
                </c:pt>
                <c:pt idx="5">
                  <c:v>19962.7</c:v>
                </c:pt>
                <c:pt idx="6">
                  <c:v>17393.7</c:v>
                </c:pt>
                <c:pt idx="7">
                  <c:v>8106.1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F8-405E-AF95-E23E36EAF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841024"/>
        <c:axId val="393978624"/>
      </c:scatterChart>
      <c:valAx>
        <c:axId val="36584102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Rahvaarv, tuh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393978624"/>
        <c:crosses val="autoZero"/>
        <c:crossBetween val="midCat"/>
      </c:valAx>
      <c:valAx>
        <c:axId val="393978624"/>
        <c:scaling>
          <c:orientation val="minMax"/>
          <c:min val="7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SKP</a:t>
                </a:r>
                <a:r>
                  <a:rPr lang="et-EE"/>
                  <a:t>, mln eurot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5841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3</xdr:row>
      <xdr:rowOff>270510</xdr:rowOff>
    </xdr:from>
    <xdr:to>
      <xdr:col>11</xdr:col>
      <xdr:colOff>209550</xdr:colOff>
      <xdr:row>18</xdr:row>
      <xdr:rowOff>34290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274320</xdr:colOff>
      <xdr:row>19</xdr:row>
      <xdr:rowOff>152400</xdr:rowOff>
    </xdr:from>
    <xdr:to>
      <xdr:col>6</xdr:col>
      <xdr:colOff>335280</xdr:colOff>
      <xdr:row>24</xdr:row>
      <xdr:rowOff>30480</xdr:rowOff>
    </xdr:to>
    <xdr:sp macro="" textlink="">
      <xdr:nvSpPr>
        <xdr:cNvPr id="3" name="Line Callout 1 2"/>
        <xdr:cNvSpPr/>
      </xdr:nvSpPr>
      <xdr:spPr>
        <a:xfrm>
          <a:off x="2575560" y="3131820"/>
          <a:ext cx="1889760" cy="754380"/>
        </a:xfrm>
        <a:prstGeom prst="borderCallout1">
          <a:avLst>
            <a:gd name="adj1" fmla="val 18750"/>
            <a:gd name="adj2" fmla="val -8333"/>
            <a:gd name="adj3" fmla="val -12500"/>
            <a:gd name="adj4" fmla="val -17935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Korrelatsioonikordaja arvutamiseks kasutame funktsiooni CORREL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30480</xdr:rowOff>
        </xdr:from>
        <xdr:to>
          <xdr:col>2</xdr:col>
          <xdr:colOff>518160</xdr:colOff>
          <xdr:row>2</xdr:row>
          <xdr:rowOff>266700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</xdr:row>
          <xdr:rowOff>22860</xdr:rowOff>
        </xdr:from>
        <xdr:to>
          <xdr:col>3</xdr:col>
          <xdr:colOff>548640</xdr:colOff>
          <xdr:row>2</xdr:row>
          <xdr:rowOff>259080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2</xdr:row>
          <xdr:rowOff>38100</xdr:rowOff>
        </xdr:from>
        <xdr:to>
          <xdr:col>4</xdr:col>
          <xdr:colOff>1059180</xdr:colOff>
          <xdr:row>2</xdr:row>
          <xdr:rowOff>266700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12</xdr:row>
          <xdr:rowOff>53340</xdr:rowOff>
        </xdr:from>
        <xdr:to>
          <xdr:col>4</xdr:col>
          <xdr:colOff>1104900</xdr:colOff>
          <xdr:row>14</xdr:row>
          <xdr:rowOff>76200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</xdr:row>
          <xdr:rowOff>30480</xdr:rowOff>
        </xdr:from>
        <xdr:to>
          <xdr:col>9</xdr:col>
          <xdr:colOff>518160</xdr:colOff>
          <xdr:row>2</xdr:row>
          <xdr:rowOff>266700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</xdr:row>
          <xdr:rowOff>22860</xdr:rowOff>
        </xdr:from>
        <xdr:to>
          <xdr:col>10</xdr:col>
          <xdr:colOff>548640</xdr:colOff>
          <xdr:row>2</xdr:row>
          <xdr:rowOff>259080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2</xdr:row>
          <xdr:rowOff>15240</xdr:rowOff>
        </xdr:from>
        <xdr:to>
          <xdr:col>11</xdr:col>
          <xdr:colOff>1120140</xdr:colOff>
          <xdr:row>2</xdr:row>
          <xdr:rowOff>243840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12</xdr:row>
          <xdr:rowOff>30480</xdr:rowOff>
        </xdr:from>
        <xdr:to>
          <xdr:col>11</xdr:col>
          <xdr:colOff>1196340</xdr:colOff>
          <xdr:row>14</xdr:row>
          <xdr:rowOff>53340</xdr:rowOff>
        </xdr:to>
        <xdr:sp macro="" textlink="">
          <xdr:nvSpPr>
            <xdr:cNvPr id="6152" name="Object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121920</xdr:colOff>
      <xdr:row>19</xdr:row>
      <xdr:rowOff>137160</xdr:rowOff>
    </xdr:from>
    <xdr:to>
      <xdr:col>8</xdr:col>
      <xdr:colOff>182880</xdr:colOff>
      <xdr:row>23</xdr:row>
      <xdr:rowOff>144780</xdr:rowOff>
    </xdr:to>
    <xdr:sp macro="" textlink="">
      <xdr:nvSpPr>
        <xdr:cNvPr id="10" name="Line Callout 1 9"/>
        <xdr:cNvSpPr/>
      </xdr:nvSpPr>
      <xdr:spPr>
        <a:xfrm>
          <a:off x="4930140" y="3528060"/>
          <a:ext cx="1889760" cy="739140"/>
        </a:xfrm>
        <a:prstGeom prst="borderCallout1">
          <a:avLst>
            <a:gd name="adj1" fmla="val 18750"/>
            <a:gd name="adj2" fmla="val -8333"/>
            <a:gd name="adj3" fmla="val -12500"/>
            <a:gd name="adj4" fmla="val -17935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Kovariatsiooni arvutamiseks kasutame funktsiooni </a:t>
          </a:r>
        </a:p>
        <a:p>
          <a:pPr algn="l"/>
          <a:r>
            <a:rPr lang="et-EE" sz="1100"/>
            <a:t>COVARIANCE.P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12</xdr:row>
          <xdr:rowOff>22860</xdr:rowOff>
        </xdr:from>
        <xdr:to>
          <xdr:col>0</xdr:col>
          <xdr:colOff>548640</xdr:colOff>
          <xdr:row>13</xdr:row>
          <xdr:rowOff>60960</xdr:rowOff>
        </xdr:to>
        <xdr:sp macro="" textlink="">
          <xdr:nvSpPr>
            <xdr:cNvPr id="6153" name="Object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12</xdr:row>
          <xdr:rowOff>15240</xdr:rowOff>
        </xdr:from>
        <xdr:to>
          <xdr:col>1</xdr:col>
          <xdr:colOff>556260</xdr:colOff>
          <xdr:row>13</xdr:row>
          <xdr:rowOff>60960</xdr:rowOff>
        </xdr:to>
        <xdr:sp macro="" textlink="">
          <xdr:nvSpPr>
            <xdr:cNvPr id="6154" name="Object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373380</xdr:colOff>
          <xdr:row>12</xdr:row>
          <xdr:rowOff>45720</xdr:rowOff>
        </xdr:from>
        <xdr:to>
          <xdr:col>7</xdr:col>
          <xdr:colOff>571500</xdr:colOff>
          <xdr:row>13</xdr:row>
          <xdr:rowOff>83820</xdr:rowOff>
        </xdr:to>
        <xdr:sp macro="" textlink="">
          <xdr:nvSpPr>
            <xdr:cNvPr id="6155" name="Object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12</xdr:row>
          <xdr:rowOff>53340</xdr:rowOff>
        </xdr:from>
        <xdr:to>
          <xdr:col>8</xdr:col>
          <xdr:colOff>548640</xdr:colOff>
          <xdr:row>13</xdr:row>
          <xdr:rowOff>99060</xdr:rowOff>
        </xdr:to>
        <xdr:sp macro="" textlink="">
          <xdr:nvSpPr>
            <xdr:cNvPr id="6156" name="Object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14</xdr:row>
          <xdr:rowOff>137160</xdr:rowOff>
        </xdr:from>
        <xdr:to>
          <xdr:col>7</xdr:col>
          <xdr:colOff>129540</xdr:colOff>
          <xdr:row>18</xdr:row>
          <xdr:rowOff>53340</xdr:rowOff>
        </xdr:to>
        <xdr:sp macro="" textlink="">
          <xdr:nvSpPr>
            <xdr:cNvPr id="6157" name="Object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19</xdr:row>
      <xdr:rowOff>137160</xdr:rowOff>
    </xdr:from>
    <xdr:to>
      <xdr:col>10</xdr:col>
      <xdr:colOff>76200</xdr:colOff>
      <xdr:row>24</xdr:row>
      <xdr:rowOff>99060</xdr:rowOff>
    </xdr:to>
    <xdr:sp macro="" textlink="">
      <xdr:nvSpPr>
        <xdr:cNvPr id="4" name="TextBox 3"/>
        <xdr:cNvSpPr txBox="1"/>
      </xdr:nvSpPr>
      <xdr:spPr>
        <a:xfrm>
          <a:off x="4998720" y="3467100"/>
          <a:ext cx="2278380" cy="102108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100"/>
            <a:t>Korrelatsioonimaatriksi saamiseks on Excelis kasutatud andmeanalüüsi</a:t>
          </a:r>
          <a:r>
            <a:rPr lang="et-EE" sz="1100" baseline="0"/>
            <a:t> vahendit </a:t>
          </a:r>
          <a:r>
            <a:rPr lang="et-EE" sz="1100" i="1" baseline="0"/>
            <a:t>Correlation</a:t>
          </a:r>
          <a:r>
            <a:rPr lang="et-EE" sz="1100" baseline="0"/>
            <a:t> komplektist </a:t>
          </a:r>
          <a:r>
            <a:rPr lang="et-EE" sz="1100" i="1" baseline="0"/>
            <a:t>Data Analysis</a:t>
          </a:r>
          <a:endParaRPr lang="et-EE" sz="1100" i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16</xdr:row>
          <xdr:rowOff>22860</xdr:rowOff>
        </xdr:from>
        <xdr:to>
          <xdr:col>10</xdr:col>
          <xdr:colOff>289560</xdr:colOff>
          <xdr:row>19</xdr:row>
          <xdr:rowOff>129540</xdr:rowOff>
        </xdr:to>
        <xdr:sp macro="" textlink="">
          <xdr:nvSpPr>
            <xdr:cNvPr id="3079" name="Picture 6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137160</xdr:colOff>
      <xdr:row>22</xdr:row>
      <xdr:rowOff>106680</xdr:rowOff>
    </xdr:from>
    <xdr:to>
      <xdr:col>11</xdr:col>
      <xdr:colOff>160020</xdr:colOff>
      <xdr:row>24</xdr:row>
      <xdr:rowOff>83820</xdr:rowOff>
    </xdr:to>
    <xdr:sp macro="" textlink="">
      <xdr:nvSpPr>
        <xdr:cNvPr id="4" name="Text 8"/>
        <xdr:cNvSpPr txBox="1">
          <a:spLocks noChangeArrowheads="1"/>
        </xdr:cNvSpPr>
      </xdr:nvSpPr>
      <xdr:spPr bwMode="auto">
        <a:xfrm>
          <a:off x="6797040" y="3962400"/>
          <a:ext cx="1851660" cy="327660"/>
        </a:xfrm>
        <a:prstGeom prst="rect">
          <a:avLst/>
        </a:prstGeom>
        <a:ln>
          <a:headEnd/>
          <a:tailEnd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Vabadusastmete arv </a:t>
          </a:r>
          <a:r>
            <a:rPr lang="el-G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ν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=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"/>
            </a:rPr>
            <a:t>n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- 2</a:t>
          </a:r>
        </a:p>
        <a:p>
          <a:pPr algn="l" rtl="0">
            <a:defRPr sz="1000"/>
          </a:pPr>
          <a:endParaRPr lang="et-EE">
            <a:latin typeface="+mn-lt"/>
          </a:endParaRPr>
        </a:p>
      </xdr:txBody>
    </xdr:sp>
    <xdr:clientData/>
  </xdr:twoCellAnchor>
  <xdr:twoCellAnchor>
    <xdr:from>
      <xdr:col>8</xdr:col>
      <xdr:colOff>121920</xdr:colOff>
      <xdr:row>25</xdr:row>
      <xdr:rowOff>60960</xdr:rowOff>
    </xdr:from>
    <xdr:to>
      <xdr:col>12</xdr:col>
      <xdr:colOff>381000</xdr:colOff>
      <xdr:row>30</xdr:row>
      <xdr:rowOff>68580</xdr:rowOff>
    </xdr:to>
    <xdr:sp macro="" textlink="">
      <xdr:nvSpPr>
        <xdr:cNvPr id="5" name="Text 9"/>
        <xdr:cNvSpPr txBox="1">
          <a:spLocks noChangeArrowheads="1"/>
        </xdr:cNvSpPr>
      </xdr:nvSpPr>
      <xdr:spPr bwMode="auto">
        <a:xfrm>
          <a:off x="6781800" y="4091940"/>
          <a:ext cx="2697480" cy="883920"/>
        </a:xfrm>
        <a:prstGeom prst="rect">
          <a:avLst/>
        </a:prstGeom>
        <a:ln>
          <a:headEnd/>
          <a:tailEnd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Kriitilise väärtuse arvutamiseks kasutatakse funktsiooni </a:t>
          </a: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T.INV .2T</a:t>
          </a:r>
          <a:endParaRPr lang="et-EE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"/>
            </a:rPr>
            <a:t>probability   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          olulisuse nivoo</a:t>
          </a:r>
        </a:p>
        <a:p>
          <a:pPr algn="l" rtl="0">
            <a:defRPr sz="1000"/>
          </a:pP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"/>
            </a:rPr>
            <a:t>degrees_freedom 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  vabadusastmete arv n</a:t>
          </a:r>
        </a:p>
        <a:p>
          <a:pPr algn="l" rtl="0">
            <a:defRPr sz="1000"/>
          </a:pPr>
          <a:endParaRPr lang="et-EE">
            <a:latin typeface="+mn-lt"/>
          </a:endParaRPr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10</xdr:col>
      <xdr:colOff>7620</xdr:colOff>
      <xdr:row>38</xdr:row>
      <xdr:rowOff>30480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657600" y="5783580"/>
          <a:ext cx="4229100" cy="55626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Nullhüpotees selle kohta, et korrelatsioon puudub, tuleb tagasi lükata.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Järelikult võib öelda, et meeste keskmine eluiga on seotud rahvusliku kogutoodangu suurusega ühe elaniku kohta (olulisuse nivool 5%).</a:t>
          </a:r>
          <a:endParaRPr lang="et-EE">
            <a:latin typeface="+mn-lt"/>
          </a:endParaRPr>
        </a:p>
      </xdr:txBody>
    </xdr:sp>
    <xdr:clientData/>
  </xdr:twoCellAnchor>
  <xdr:twoCellAnchor>
    <xdr:from>
      <xdr:col>5</xdr:col>
      <xdr:colOff>38100</xdr:colOff>
      <xdr:row>3</xdr:row>
      <xdr:rowOff>83820</xdr:rowOff>
    </xdr:from>
    <xdr:to>
      <xdr:col>8</xdr:col>
      <xdr:colOff>525780</xdr:colOff>
      <xdr:row>5</xdr:row>
      <xdr:rowOff>129540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3695700" y="259080"/>
          <a:ext cx="348996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Leiame, kas  meeste keskmise eluea ja rahvusliku kogutoodangu vahel on oluline korrelatsioon.</a:t>
          </a:r>
          <a:endParaRPr lang="et-EE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308610</xdr:colOff>
      <xdr:row>1</xdr:row>
      <xdr:rowOff>140970</xdr:rowOff>
    </xdr:from>
    <xdr:to>
      <xdr:col>12</xdr:col>
      <xdr:colOff>3810</xdr:colOff>
      <xdr:row>17</xdr:row>
      <xdr:rowOff>80010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0.27917</cdr:x>
      <cdr:y>0.07083</cdr:y>
    </cdr:from>
    <cdr:to>
      <cdr:x>0.47917</cdr:x>
      <cdr:y>0.16806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6350" y="194310"/>
          <a:ext cx="914400" cy="2667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t-EE" sz="1100"/>
            <a:t>Põhja-Iirimaa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</xdr:colOff>
          <xdr:row>14</xdr:row>
          <xdr:rowOff>15240</xdr:rowOff>
        </xdr:from>
        <xdr:to>
          <xdr:col>7</xdr:col>
          <xdr:colOff>137160</xdr:colOff>
          <xdr:row>17</xdr:row>
          <xdr:rowOff>38100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278130</xdr:colOff>
      <xdr:row>1</xdr:row>
      <xdr:rowOff>45720</xdr:rowOff>
    </xdr:from>
    <xdr:to>
      <xdr:col>14</xdr:col>
      <xdr:colOff>205740</xdr:colOff>
      <xdr:row>18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12</xdr:row>
      <xdr:rowOff>83820</xdr:rowOff>
    </xdr:from>
    <xdr:to>
      <xdr:col>5</xdr:col>
      <xdr:colOff>30480</xdr:colOff>
      <xdr:row>18</xdr:row>
      <xdr:rowOff>7620</xdr:rowOff>
    </xdr:to>
    <xdr:sp macro="" textlink="">
      <xdr:nvSpPr>
        <xdr:cNvPr id="3" name="Line Callout 1 2"/>
        <xdr:cNvSpPr/>
      </xdr:nvSpPr>
      <xdr:spPr>
        <a:xfrm>
          <a:off x="60960" y="2385060"/>
          <a:ext cx="3215640" cy="975360"/>
        </a:xfrm>
        <a:prstGeom prst="borderCallout1">
          <a:avLst>
            <a:gd name="adj1" fmla="val -9085"/>
            <a:gd name="adj2" fmla="val 50135"/>
            <a:gd name="adj3" fmla="val -34593"/>
            <a:gd name="adj4" fmla="val 7593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Astakute leidmiseks kasutame funktsiooni RANK.AVG</a:t>
          </a:r>
        </a:p>
        <a:p>
          <a:pPr algn="l"/>
          <a:r>
            <a:rPr lang="et-EE" sz="1100" b="1"/>
            <a:t>Number</a:t>
          </a:r>
          <a:r>
            <a:rPr lang="et-EE" sz="1100"/>
            <a:t> arv, mille astakut</a:t>
          </a:r>
          <a:r>
            <a:rPr lang="et-EE" sz="1100" baseline="0"/>
            <a:t> kogumis soovime leida</a:t>
          </a:r>
        </a:p>
        <a:p>
          <a:pPr algn="l"/>
          <a:r>
            <a:rPr lang="et-EE" sz="1100" b="1"/>
            <a:t>Ref   </a:t>
          </a:r>
          <a:r>
            <a:rPr lang="et-EE" sz="1100" b="0"/>
            <a:t>terve arvukogum</a:t>
          </a:r>
        </a:p>
        <a:p>
          <a:pPr algn="l"/>
          <a:r>
            <a:rPr lang="et-EE" sz="1100" b="1"/>
            <a:t>Order</a:t>
          </a:r>
          <a:r>
            <a:rPr lang="et-EE" sz="1100" b="0"/>
            <a:t> kui puudub või null, siis kasutatakse kahanevat</a:t>
          </a:r>
          <a:r>
            <a:rPr lang="et-EE" sz="1100" b="0" baseline="0"/>
            <a:t> järjestust, vastasel juhul kasvavat järjestust</a:t>
          </a:r>
          <a:endParaRPr lang="et-EE" sz="1100" b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38100</xdr:rowOff>
        </xdr:from>
        <xdr:to>
          <xdr:col>9</xdr:col>
          <xdr:colOff>45720</xdr:colOff>
          <xdr:row>23</xdr:row>
          <xdr:rowOff>60960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JMAT\GRANA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isorid"/>
      <sheetName val="Koolipoiss"/>
    </sheetNames>
    <sheetDataSet>
      <sheetData sheetId="0">
        <row r="2">
          <cell r="B2">
            <v>2500</v>
          </cell>
          <cell r="C2">
            <v>3500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7.bin"/><Relationship Id="rId18" Type="http://schemas.openxmlformats.org/officeDocument/2006/relationships/image" Target="../media/image6.emf"/><Relationship Id="rId3" Type="http://schemas.openxmlformats.org/officeDocument/2006/relationships/oleObject" Target="../embeddings/oleObject1.bin"/><Relationship Id="rId21" Type="http://schemas.openxmlformats.org/officeDocument/2006/relationships/oleObject" Target="../embeddings/oleObject13.bin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6.bin"/><Relationship Id="rId17" Type="http://schemas.openxmlformats.org/officeDocument/2006/relationships/oleObject" Target="../embeddings/oleObject10.bin"/><Relationship Id="rId2" Type="http://schemas.openxmlformats.org/officeDocument/2006/relationships/vmlDrawing" Target="../drawings/vmlDrawing1.vml"/><Relationship Id="rId16" Type="http://schemas.openxmlformats.org/officeDocument/2006/relationships/image" Target="../media/image5.emf"/><Relationship Id="rId20" Type="http://schemas.openxmlformats.org/officeDocument/2006/relationships/oleObject" Target="../embeddings/oleObject12.bin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9.bin"/><Relationship Id="rId10" Type="http://schemas.openxmlformats.org/officeDocument/2006/relationships/image" Target="../media/image4.emf"/><Relationship Id="rId19" Type="http://schemas.openxmlformats.org/officeDocument/2006/relationships/oleObject" Target="../embeddings/oleObject1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4" Type="http://schemas.openxmlformats.org/officeDocument/2006/relationships/oleObject" Target="../embeddings/oleObject8.bin"/><Relationship Id="rId22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5" Type="http://schemas.openxmlformats.org/officeDocument/2006/relationships/comments" Target="../comments2.xml"/><Relationship Id="rId4" Type="http://schemas.openxmlformats.org/officeDocument/2006/relationships/image" Target="../media/image8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Relationship Id="rId4" Type="http://schemas.openxmlformats.org/officeDocument/2006/relationships/image" Target="../media/image9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Relationship Id="rId4" Type="http://schemas.openxmlformats.org/officeDocument/2006/relationships/image" Target="../media/image9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1" sqref="C1"/>
    </sheetView>
  </sheetViews>
  <sheetFormatPr defaultRowHeight="13.8" x14ac:dyDescent="0.3"/>
  <cols>
    <col min="2" max="2" width="14" customWidth="1"/>
    <col min="3" max="3" width="10.6640625" customWidth="1"/>
  </cols>
  <sheetData>
    <row r="1" spans="1:3" x14ac:dyDescent="0.3">
      <c r="A1" s="9" t="s">
        <v>153</v>
      </c>
    </row>
    <row r="2" spans="1:3" x14ac:dyDescent="0.3">
      <c r="A2" s="9" t="s">
        <v>222</v>
      </c>
    </row>
    <row r="3" spans="1:3" x14ac:dyDescent="0.3">
      <c r="A3" s="9"/>
    </row>
    <row r="4" spans="1:3" ht="27.6" x14ac:dyDescent="0.3">
      <c r="A4" s="12" t="s">
        <v>21</v>
      </c>
      <c r="B4" s="13" t="s">
        <v>36</v>
      </c>
      <c r="C4" s="13" t="s">
        <v>152</v>
      </c>
    </row>
    <row r="5" spans="1:3" x14ac:dyDescent="0.3">
      <c r="A5" t="s">
        <v>22</v>
      </c>
      <c r="B5">
        <v>1</v>
      </c>
      <c r="C5">
        <v>20</v>
      </c>
    </row>
    <row r="6" spans="1:3" x14ac:dyDescent="0.3">
      <c r="A6" t="s">
        <v>23</v>
      </c>
      <c r="B6">
        <v>1.1000000000000001</v>
      </c>
      <c r="C6">
        <v>23</v>
      </c>
    </row>
    <row r="7" spans="1:3" x14ac:dyDescent="0.3">
      <c r="A7" t="s">
        <v>24</v>
      </c>
      <c r="B7">
        <v>1.2</v>
      </c>
      <c r="C7">
        <v>25</v>
      </c>
    </row>
    <row r="8" spans="1:3" x14ac:dyDescent="0.3">
      <c r="A8" t="s">
        <v>25</v>
      </c>
      <c r="B8">
        <v>0.9</v>
      </c>
      <c r="C8">
        <v>18</v>
      </c>
    </row>
    <row r="9" spans="1:3" x14ac:dyDescent="0.3">
      <c r="A9" t="s">
        <v>26</v>
      </c>
      <c r="B9">
        <v>0.8</v>
      </c>
      <c r="C9">
        <v>16</v>
      </c>
    </row>
    <row r="10" spans="1:3" x14ac:dyDescent="0.3">
      <c r="A10" t="s">
        <v>27</v>
      </c>
      <c r="B10">
        <v>1.3</v>
      </c>
      <c r="C10">
        <v>26</v>
      </c>
    </row>
    <row r="11" spans="1:3" x14ac:dyDescent="0.3">
      <c r="A11" t="s">
        <v>28</v>
      </c>
      <c r="B11">
        <v>1</v>
      </c>
      <c r="C11">
        <v>22</v>
      </c>
    </row>
    <row r="12" spans="1:3" x14ac:dyDescent="0.3">
      <c r="A12" t="s">
        <v>29</v>
      </c>
      <c r="B12">
        <v>0.7</v>
      </c>
      <c r="C12">
        <v>17</v>
      </c>
    </row>
    <row r="13" spans="1:3" x14ac:dyDescent="0.3">
      <c r="A13" t="s">
        <v>30</v>
      </c>
      <c r="B13">
        <v>0.95</v>
      </c>
      <c r="C13">
        <v>19</v>
      </c>
    </row>
    <row r="14" spans="1:3" x14ac:dyDescent="0.3">
      <c r="A14" t="s">
        <v>31</v>
      </c>
      <c r="B14">
        <v>1.1499999999999999</v>
      </c>
      <c r="C14">
        <v>22</v>
      </c>
    </row>
    <row r="15" spans="1:3" x14ac:dyDescent="0.3">
      <c r="A15" t="s">
        <v>32</v>
      </c>
      <c r="B15">
        <v>0.97</v>
      </c>
      <c r="C15">
        <v>21</v>
      </c>
    </row>
    <row r="16" spans="1:3" x14ac:dyDescent="0.3">
      <c r="A16" t="s">
        <v>33</v>
      </c>
      <c r="B16">
        <v>1.25</v>
      </c>
      <c r="C16">
        <v>24</v>
      </c>
    </row>
    <row r="19" spans="2:3" x14ac:dyDescent="0.3">
      <c r="B19" s="10" t="s">
        <v>35</v>
      </c>
      <c r="C19" s="17">
        <f>CORREL(B5:B16,C5:C16)</f>
        <v>0.94546952580825516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"/>
  <sheetViews>
    <sheetView workbookViewId="0">
      <selection activeCell="K40" sqref="K40"/>
    </sheetView>
  </sheetViews>
  <sheetFormatPr defaultRowHeight="14.4" x14ac:dyDescent="0.3"/>
  <cols>
    <col min="1" max="4" width="8.88671875" style="18"/>
    <col min="5" max="5" width="16.77734375" style="18" customWidth="1"/>
    <col min="6" max="11" width="8.88671875" style="18"/>
    <col min="12" max="12" width="17.6640625" style="18" customWidth="1"/>
    <col min="13" max="16384" width="8.88671875" style="18"/>
  </cols>
  <sheetData>
    <row r="1" spans="1:12" x14ac:dyDescent="0.3">
      <c r="A1" s="23" t="s">
        <v>154</v>
      </c>
      <c r="H1" s="23" t="s">
        <v>155</v>
      </c>
    </row>
    <row r="2" spans="1:12" x14ac:dyDescent="0.3">
      <c r="A2" s="23" t="s">
        <v>223</v>
      </c>
      <c r="H2" s="23"/>
    </row>
    <row r="3" spans="1:12" ht="22.2" customHeight="1" x14ac:dyDescent="0.35">
      <c r="A3" s="27" t="s">
        <v>157</v>
      </c>
      <c r="B3" s="27" t="s">
        <v>158</v>
      </c>
      <c r="C3" s="22"/>
      <c r="D3" s="22"/>
      <c r="E3" s="22"/>
      <c r="H3" s="27" t="s">
        <v>157</v>
      </c>
      <c r="I3" s="27" t="s">
        <v>158</v>
      </c>
      <c r="J3" s="22"/>
      <c r="K3" s="22"/>
      <c r="L3" s="22"/>
    </row>
    <row r="4" spans="1:12" x14ac:dyDescent="0.3">
      <c r="A4" s="18">
        <v>1</v>
      </c>
      <c r="B4" s="18">
        <v>3</v>
      </c>
      <c r="C4" s="18">
        <f t="shared" ref="C4:C11" si="0">A4-$A$12</f>
        <v>-3.5</v>
      </c>
      <c r="D4" s="18">
        <f t="shared" ref="D4:D11" si="1">B4-$B$12</f>
        <v>-1.625</v>
      </c>
      <c r="E4" s="19">
        <f>C4*D4</f>
        <v>5.6875</v>
      </c>
      <c r="H4" s="18">
        <v>1</v>
      </c>
      <c r="I4" s="18">
        <v>3</v>
      </c>
      <c r="J4" s="18">
        <f t="shared" ref="J4:J11" si="2">H4-$H$12</f>
        <v>-3.5</v>
      </c>
      <c r="K4" s="18">
        <f t="shared" ref="K4:K11" si="3">I4-$I$12</f>
        <v>-1.875</v>
      </c>
      <c r="L4" s="19">
        <f>J4*K4</f>
        <v>6.5625</v>
      </c>
    </row>
    <row r="5" spans="1:12" x14ac:dyDescent="0.3">
      <c r="A5" s="18">
        <v>2</v>
      </c>
      <c r="B5" s="18">
        <v>4</v>
      </c>
      <c r="C5" s="18">
        <f t="shared" si="0"/>
        <v>-2.5</v>
      </c>
      <c r="D5" s="18">
        <f t="shared" si="1"/>
        <v>-0.625</v>
      </c>
      <c r="E5" s="19">
        <f t="shared" ref="E5:E11" si="4">C5*D5</f>
        <v>1.5625</v>
      </c>
      <c r="H5" s="18">
        <v>2</v>
      </c>
      <c r="I5" s="18">
        <v>6</v>
      </c>
      <c r="J5" s="18">
        <f t="shared" si="2"/>
        <v>-2.5</v>
      </c>
      <c r="K5" s="18">
        <f t="shared" si="3"/>
        <v>1.125</v>
      </c>
      <c r="L5" s="19">
        <f t="shared" ref="L5:L11" si="5">J5*K5</f>
        <v>-2.8125</v>
      </c>
    </row>
    <row r="6" spans="1:12" x14ac:dyDescent="0.3">
      <c r="A6" s="18">
        <v>3</v>
      </c>
      <c r="B6" s="18">
        <v>2</v>
      </c>
      <c r="C6" s="18">
        <f t="shared" si="0"/>
        <v>-1.5</v>
      </c>
      <c r="D6" s="18">
        <f t="shared" si="1"/>
        <v>-2.625</v>
      </c>
      <c r="E6" s="19">
        <f t="shared" si="4"/>
        <v>3.9375</v>
      </c>
      <c r="H6" s="18">
        <v>3</v>
      </c>
      <c r="I6" s="18">
        <v>2</v>
      </c>
      <c r="J6" s="18">
        <f t="shared" si="2"/>
        <v>-1.5</v>
      </c>
      <c r="K6" s="18">
        <f t="shared" si="3"/>
        <v>-2.875</v>
      </c>
      <c r="L6" s="19">
        <f t="shared" si="5"/>
        <v>4.3125</v>
      </c>
    </row>
    <row r="7" spans="1:12" x14ac:dyDescent="0.3">
      <c r="A7" s="18">
        <v>4</v>
      </c>
      <c r="B7" s="18">
        <v>3</v>
      </c>
      <c r="C7" s="18">
        <f t="shared" si="0"/>
        <v>-0.5</v>
      </c>
      <c r="D7" s="18">
        <f t="shared" si="1"/>
        <v>-1.625</v>
      </c>
      <c r="E7" s="19">
        <f t="shared" si="4"/>
        <v>0.8125</v>
      </c>
      <c r="H7" s="18">
        <v>4</v>
      </c>
      <c r="I7" s="18">
        <v>3</v>
      </c>
      <c r="J7" s="18">
        <f t="shared" si="2"/>
        <v>-0.5</v>
      </c>
      <c r="K7" s="18">
        <f t="shared" si="3"/>
        <v>-1.875</v>
      </c>
      <c r="L7" s="19">
        <f t="shared" si="5"/>
        <v>0.9375</v>
      </c>
    </row>
    <row r="8" spans="1:12" x14ac:dyDescent="0.3">
      <c r="A8" s="18">
        <v>5</v>
      </c>
      <c r="B8" s="18">
        <v>6</v>
      </c>
      <c r="C8" s="18">
        <f t="shared" si="0"/>
        <v>0.5</v>
      </c>
      <c r="D8" s="18">
        <f t="shared" si="1"/>
        <v>1.375</v>
      </c>
      <c r="E8" s="19">
        <f t="shared" si="4"/>
        <v>0.6875</v>
      </c>
      <c r="H8" s="18">
        <v>5</v>
      </c>
      <c r="I8" s="18">
        <v>6</v>
      </c>
      <c r="J8" s="18">
        <f t="shared" si="2"/>
        <v>0.5</v>
      </c>
      <c r="K8" s="18">
        <f t="shared" si="3"/>
        <v>1.125</v>
      </c>
      <c r="L8" s="19">
        <f t="shared" si="5"/>
        <v>0.5625</v>
      </c>
    </row>
    <row r="9" spans="1:12" x14ac:dyDescent="0.3">
      <c r="A9" s="18">
        <v>6</v>
      </c>
      <c r="B9" s="18">
        <v>5</v>
      </c>
      <c r="C9" s="18">
        <f t="shared" si="0"/>
        <v>1.5</v>
      </c>
      <c r="D9" s="18">
        <f t="shared" si="1"/>
        <v>0.375</v>
      </c>
      <c r="E9" s="19">
        <f t="shared" si="4"/>
        <v>0.5625</v>
      </c>
      <c r="H9" s="18">
        <v>6</v>
      </c>
      <c r="I9" s="18">
        <v>5</v>
      </c>
      <c r="J9" s="18">
        <f t="shared" si="2"/>
        <v>1.5</v>
      </c>
      <c r="K9" s="18">
        <f t="shared" si="3"/>
        <v>0.125</v>
      </c>
      <c r="L9" s="19">
        <f t="shared" si="5"/>
        <v>0.1875</v>
      </c>
    </row>
    <row r="10" spans="1:12" x14ac:dyDescent="0.3">
      <c r="A10" s="18">
        <v>7</v>
      </c>
      <c r="B10" s="18">
        <v>6</v>
      </c>
      <c r="C10" s="18">
        <f t="shared" si="0"/>
        <v>2.5</v>
      </c>
      <c r="D10" s="18">
        <f t="shared" si="1"/>
        <v>1.375</v>
      </c>
      <c r="E10" s="19">
        <f t="shared" si="4"/>
        <v>3.4375</v>
      </c>
      <c r="H10" s="18">
        <v>7</v>
      </c>
      <c r="I10" s="18">
        <v>6</v>
      </c>
      <c r="J10" s="18">
        <f t="shared" si="2"/>
        <v>2.5</v>
      </c>
      <c r="K10" s="18">
        <f t="shared" si="3"/>
        <v>1.125</v>
      </c>
      <c r="L10" s="19">
        <f t="shared" si="5"/>
        <v>2.8125</v>
      </c>
    </row>
    <row r="11" spans="1:12" x14ac:dyDescent="0.3">
      <c r="A11" s="18">
        <v>8</v>
      </c>
      <c r="B11" s="18">
        <v>8</v>
      </c>
      <c r="C11" s="18">
        <f t="shared" si="0"/>
        <v>3.5</v>
      </c>
      <c r="D11" s="18">
        <f t="shared" si="1"/>
        <v>3.375</v>
      </c>
      <c r="E11" s="19">
        <f t="shared" si="4"/>
        <v>11.8125</v>
      </c>
      <c r="H11" s="18">
        <v>8</v>
      </c>
      <c r="I11" s="18">
        <v>8</v>
      </c>
      <c r="J11" s="18">
        <f t="shared" si="2"/>
        <v>3.5</v>
      </c>
      <c r="K11" s="18">
        <f t="shared" si="3"/>
        <v>3.125</v>
      </c>
      <c r="L11" s="19">
        <f t="shared" si="5"/>
        <v>10.9375</v>
      </c>
    </row>
    <row r="12" spans="1:12" x14ac:dyDescent="0.3">
      <c r="A12" s="24">
        <f>AVERAGE(A4:A11)</f>
        <v>4.5</v>
      </c>
      <c r="B12" s="24">
        <f>AVERAGE(B4:B11)</f>
        <v>4.625</v>
      </c>
      <c r="C12" s="24"/>
      <c r="D12" s="24"/>
      <c r="E12" s="25">
        <f>SUM(E4:E11)</f>
        <v>28.5</v>
      </c>
      <c r="H12" s="24">
        <f>AVERAGE(H4:H11)</f>
        <v>4.5</v>
      </c>
      <c r="I12" s="24">
        <f>AVERAGE(I4:I11)</f>
        <v>4.875</v>
      </c>
      <c r="J12" s="24"/>
      <c r="K12" s="24"/>
      <c r="L12" s="25">
        <f>SUM(L4:L11)</f>
        <v>23.5</v>
      </c>
    </row>
    <row r="17" spans="4:12" x14ac:dyDescent="0.3">
      <c r="D17" s="26" t="s">
        <v>156</v>
      </c>
      <c r="E17" s="21">
        <f>E12/8</f>
        <v>3.5625</v>
      </c>
      <c r="L17" s="21">
        <f>L12/8</f>
        <v>2.9375</v>
      </c>
    </row>
    <row r="19" spans="4:12" x14ac:dyDescent="0.3">
      <c r="D19" s="26" t="s">
        <v>159</v>
      </c>
      <c r="E19" s="21">
        <f>_xlfn.COVARIANCE.P(A4:A11,B4:B11)</f>
        <v>3.5625</v>
      </c>
      <c r="L19" s="21">
        <f>_xlfn.COVARIANCE.P(H4:H11,I4:I11)</f>
        <v>2.9375</v>
      </c>
    </row>
    <row r="30" spans="4:12" x14ac:dyDescent="0.3">
      <c r="J30" s="20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6145" r:id="rId3">
          <objectPr defaultSize="0" autoPict="0" r:id="rId4">
            <anchor moveWithCells="1">
              <from>
                <xdr:col>2</xdr:col>
                <xdr:colOff>114300</xdr:colOff>
                <xdr:row>2</xdr:row>
                <xdr:rowOff>30480</xdr:rowOff>
              </from>
              <to>
                <xdr:col>2</xdr:col>
                <xdr:colOff>518160</xdr:colOff>
                <xdr:row>2</xdr:row>
                <xdr:rowOff>266700</xdr:rowOff>
              </to>
            </anchor>
          </objectPr>
        </oleObject>
      </mc:Choice>
      <mc:Fallback>
        <oleObject progId="Equation.DSMT4" shapeId="6145" r:id="rId3"/>
      </mc:Fallback>
    </mc:AlternateContent>
    <mc:AlternateContent xmlns:mc="http://schemas.openxmlformats.org/markup-compatibility/2006">
      <mc:Choice Requires="x14">
        <oleObject progId="Equation.DSMT4" shapeId="6146" r:id="rId5">
          <objectPr defaultSize="0" autoPict="0" r:id="rId6">
            <anchor moveWithCells="1">
              <from>
                <xdr:col>3</xdr:col>
                <xdr:colOff>137160</xdr:colOff>
                <xdr:row>2</xdr:row>
                <xdr:rowOff>22860</xdr:rowOff>
              </from>
              <to>
                <xdr:col>3</xdr:col>
                <xdr:colOff>548640</xdr:colOff>
                <xdr:row>2</xdr:row>
                <xdr:rowOff>259080</xdr:rowOff>
              </to>
            </anchor>
          </objectPr>
        </oleObject>
      </mc:Choice>
      <mc:Fallback>
        <oleObject progId="Equation.DSMT4" shapeId="6146" r:id="rId5"/>
      </mc:Fallback>
    </mc:AlternateContent>
    <mc:AlternateContent xmlns:mc="http://schemas.openxmlformats.org/markup-compatibility/2006">
      <mc:Choice Requires="x14">
        <oleObject progId="Equation.DSMT4" shapeId="6147" r:id="rId7">
          <objectPr defaultSize="0" autoPict="0" r:id="rId8">
            <anchor moveWithCells="1">
              <from>
                <xdr:col>4</xdr:col>
                <xdr:colOff>106680</xdr:colOff>
                <xdr:row>2</xdr:row>
                <xdr:rowOff>38100</xdr:rowOff>
              </from>
              <to>
                <xdr:col>4</xdr:col>
                <xdr:colOff>1059180</xdr:colOff>
                <xdr:row>2</xdr:row>
                <xdr:rowOff>266700</xdr:rowOff>
              </to>
            </anchor>
          </objectPr>
        </oleObject>
      </mc:Choice>
      <mc:Fallback>
        <oleObject progId="Equation.DSMT4" shapeId="6147" r:id="rId7"/>
      </mc:Fallback>
    </mc:AlternateContent>
    <mc:AlternateContent xmlns:mc="http://schemas.openxmlformats.org/markup-compatibility/2006">
      <mc:Choice Requires="x14">
        <oleObject progId="Equation.DSMT4" shapeId="6148" r:id="rId9">
          <objectPr defaultSize="0" autoPict="0" r:id="rId10">
            <anchor moveWithCells="1">
              <from>
                <xdr:col>4</xdr:col>
                <xdr:colOff>68580</xdr:colOff>
                <xdr:row>12</xdr:row>
                <xdr:rowOff>53340</xdr:rowOff>
              </from>
              <to>
                <xdr:col>4</xdr:col>
                <xdr:colOff>1104900</xdr:colOff>
                <xdr:row>14</xdr:row>
                <xdr:rowOff>76200</xdr:rowOff>
              </to>
            </anchor>
          </objectPr>
        </oleObject>
      </mc:Choice>
      <mc:Fallback>
        <oleObject progId="Equation.DSMT4" shapeId="6148" r:id="rId9"/>
      </mc:Fallback>
    </mc:AlternateContent>
    <mc:AlternateContent xmlns:mc="http://schemas.openxmlformats.org/markup-compatibility/2006">
      <mc:Choice Requires="x14">
        <oleObject progId="Equation.DSMT4" shapeId="6149" r:id="rId11">
          <objectPr defaultSize="0" autoPict="0" r:id="rId4">
            <anchor moveWithCells="1">
              <from>
                <xdr:col>9</xdr:col>
                <xdr:colOff>114300</xdr:colOff>
                <xdr:row>2</xdr:row>
                <xdr:rowOff>30480</xdr:rowOff>
              </from>
              <to>
                <xdr:col>9</xdr:col>
                <xdr:colOff>518160</xdr:colOff>
                <xdr:row>2</xdr:row>
                <xdr:rowOff>266700</xdr:rowOff>
              </to>
            </anchor>
          </objectPr>
        </oleObject>
      </mc:Choice>
      <mc:Fallback>
        <oleObject progId="Equation.DSMT4" shapeId="6149" r:id="rId11"/>
      </mc:Fallback>
    </mc:AlternateContent>
    <mc:AlternateContent xmlns:mc="http://schemas.openxmlformats.org/markup-compatibility/2006">
      <mc:Choice Requires="x14">
        <oleObject progId="Equation.DSMT4" shapeId="6150" r:id="rId12">
          <objectPr defaultSize="0" autoPict="0" r:id="rId6">
            <anchor moveWithCells="1">
              <from>
                <xdr:col>10</xdr:col>
                <xdr:colOff>137160</xdr:colOff>
                <xdr:row>2</xdr:row>
                <xdr:rowOff>22860</xdr:rowOff>
              </from>
              <to>
                <xdr:col>10</xdr:col>
                <xdr:colOff>548640</xdr:colOff>
                <xdr:row>2</xdr:row>
                <xdr:rowOff>259080</xdr:rowOff>
              </to>
            </anchor>
          </objectPr>
        </oleObject>
      </mc:Choice>
      <mc:Fallback>
        <oleObject progId="Equation.DSMT4" shapeId="6150" r:id="rId12"/>
      </mc:Fallback>
    </mc:AlternateContent>
    <mc:AlternateContent xmlns:mc="http://schemas.openxmlformats.org/markup-compatibility/2006">
      <mc:Choice Requires="x14">
        <oleObject progId="Equation.DSMT4" shapeId="6151" r:id="rId13">
          <objectPr defaultSize="0" autoPict="0" r:id="rId8">
            <anchor moveWithCells="1">
              <from>
                <xdr:col>11</xdr:col>
                <xdr:colOff>167640</xdr:colOff>
                <xdr:row>2</xdr:row>
                <xdr:rowOff>15240</xdr:rowOff>
              </from>
              <to>
                <xdr:col>11</xdr:col>
                <xdr:colOff>1120140</xdr:colOff>
                <xdr:row>2</xdr:row>
                <xdr:rowOff>243840</xdr:rowOff>
              </to>
            </anchor>
          </objectPr>
        </oleObject>
      </mc:Choice>
      <mc:Fallback>
        <oleObject progId="Equation.DSMT4" shapeId="6151" r:id="rId13"/>
      </mc:Fallback>
    </mc:AlternateContent>
    <mc:AlternateContent xmlns:mc="http://schemas.openxmlformats.org/markup-compatibility/2006">
      <mc:Choice Requires="x14">
        <oleObject progId="Equation.DSMT4" shapeId="6152" r:id="rId14">
          <objectPr defaultSize="0" autoPict="0" r:id="rId10">
            <anchor moveWithCells="1">
              <from>
                <xdr:col>11</xdr:col>
                <xdr:colOff>160020</xdr:colOff>
                <xdr:row>12</xdr:row>
                <xdr:rowOff>30480</xdr:rowOff>
              </from>
              <to>
                <xdr:col>11</xdr:col>
                <xdr:colOff>1196340</xdr:colOff>
                <xdr:row>14</xdr:row>
                <xdr:rowOff>53340</xdr:rowOff>
              </to>
            </anchor>
          </objectPr>
        </oleObject>
      </mc:Choice>
      <mc:Fallback>
        <oleObject progId="Equation.DSMT4" shapeId="6152" r:id="rId14"/>
      </mc:Fallback>
    </mc:AlternateContent>
    <mc:AlternateContent xmlns:mc="http://schemas.openxmlformats.org/markup-compatibility/2006">
      <mc:Choice Requires="x14">
        <oleObject progId="Equation.DSMT4" shapeId="6153" r:id="rId15">
          <objectPr defaultSize="0" autoPict="0" r:id="rId16">
            <anchor moveWithCells="1">
              <from>
                <xdr:col>0</xdr:col>
                <xdr:colOff>350520</xdr:colOff>
                <xdr:row>12</xdr:row>
                <xdr:rowOff>22860</xdr:rowOff>
              </from>
              <to>
                <xdr:col>0</xdr:col>
                <xdr:colOff>548640</xdr:colOff>
                <xdr:row>13</xdr:row>
                <xdr:rowOff>60960</xdr:rowOff>
              </to>
            </anchor>
          </objectPr>
        </oleObject>
      </mc:Choice>
      <mc:Fallback>
        <oleObject progId="Equation.DSMT4" shapeId="6153" r:id="rId15"/>
      </mc:Fallback>
    </mc:AlternateContent>
    <mc:AlternateContent xmlns:mc="http://schemas.openxmlformats.org/markup-compatibility/2006">
      <mc:Choice Requires="x14">
        <oleObject progId="Equation.DSMT4" shapeId="6154" r:id="rId17">
          <objectPr defaultSize="0" autoPict="0" r:id="rId18">
            <anchor moveWithCells="1">
              <from>
                <xdr:col>1</xdr:col>
                <xdr:colOff>381000</xdr:colOff>
                <xdr:row>12</xdr:row>
                <xdr:rowOff>15240</xdr:rowOff>
              </from>
              <to>
                <xdr:col>1</xdr:col>
                <xdr:colOff>556260</xdr:colOff>
                <xdr:row>13</xdr:row>
                <xdr:rowOff>60960</xdr:rowOff>
              </to>
            </anchor>
          </objectPr>
        </oleObject>
      </mc:Choice>
      <mc:Fallback>
        <oleObject progId="Equation.DSMT4" shapeId="6154" r:id="rId17"/>
      </mc:Fallback>
    </mc:AlternateContent>
    <mc:AlternateContent xmlns:mc="http://schemas.openxmlformats.org/markup-compatibility/2006">
      <mc:Choice Requires="x14">
        <oleObject progId="Equation.DSMT4" shapeId="6155" r:id="rId19">
          <objectPr defaultSize="0" autoPict="0" r:id="rId16">
            <anchor moveWithCells="1">
              <from>
                <xdr:col>7</xdr:col>
                <xdr:colOff>373380</xdr:colOff>
                <xdr:row>12</xdr:row>
                <xdr:rowOff>45720</xdr:rowOff>
              </from>
              <to>
                <xdr:col>7</xdr:col>
                <xdr:colOff>571500</xdr:colOff>
                <xdr:row>13</xdr:row>
                <xdr:rowOff>83820</xdr:rowOff>
              </to>
            </anchor>
          </objectPr>
        </oleObject>
      </mc:Choice>
      <mc:Fallback>
        <oleObject progId="Equation.DSMT4" shapeId="6155" r:id="rId19"/>
      </mc:Fallback>
    </mc:AlternateContent>
    <mc:AlternateContent xmlns:mc="http://schemas.openxmlformats.org/markup-compatibility/2006">
      <mc:Choice Requires="x14">
        <oleObject progId="Equation.DSMT4" shapeId="6156" r:id="rId20">
          <objectPr defaultSize="0" autoPict="0" r:id="rId18">
            <anchor moveWithCells="1">
              <from>
                <xdr:col>8</xdr:col>
                <xdr:colOff>373380</xdr:colOff>
                <xdr:row>12</xdr:row>
                <xdr:rowOff>53340</xdr:rowOff>
              </from>
              <to>
                <xdr:col>8</xdr:col>
                <xdr:colOff>548640</xdr:colOff>
                <xdr:row>13</xdr:row>
                <xdr:rowOff>99060</xdr:rowOff>
              </to>
            </anchor>
          </objectPr>
        </oleObject>
      </mc:Choice>
      <mc:Fallback>
        <oleObject progId="Equation.DSMT4" shapeId="6156" r:id="rId20"/>
      </mc:Fallback>
    </mc:AlternateContent>
    <mc:AlternateContent xmlns:mc="http://schemas.openxmlformats.org/markup-compatibility/2006">
      <mc:Choice Requires="x14">
        <oleObject progId="Equation.DSMT4" shapeId="6157" r:id="rId21">
          <objectPr defaultSize="0" autoPict="0" r:id="rId22">
            <anchor moveWithCells="1">
              <from>
                <xdr:col>5</xdr:col>
                <xdr:colOff>99060</xdr:colOff>
                <xdr:row>14</xdr:row>
                <xdr:rowOff>137160</xdr:rowOff>
              </from>
              <to>
                <xdr:col>7</xdr:col>
                <xdr:colOff>129540</xdr:colOff>
                <xdr:row>18</xdr:row>
                <xdr:rowOff>53340</xdr:rowOff>
              </to>
            </anchor>
          </objectPr>
        </oleObject>
      </mc:Choice>
      <mc:Fallback>
        <oleObject progId="Equation.DSMT4" shapeId="6157" r:id="rId2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workbookViewId="0">
      <selection activeCell="H7" sqref="H7"/>
    </sheetView>
  </sheetViews>
  <sheetFormatPr defaultRowHeight="13.8" x14ac:dyDescent="0.3"/>
  <cols>
    <col min="1" max="1" width="19.44140625" customWidth="1"/>
    <col min="3" max="3" width="12.33203125" customWidth="1"/>
    <col min="4" max="4" width="10.21875" customWidth="1"/>
    <col min="5" max="5" width="9.6640625" customWidth="1"/>
  </cols>
  <sheetData>
    <row r="1" spans="1:6" x14ac:dyDescent="0.3">
      <c r="A1" s="9" t="s">
        <v>160</v>
      </c>
    </row>
    <row r="2" spans="1:6" x14ac:dyDescent="0.3">
      <c r="A2" s="9" t="s">
        <v>161</v>
      </c>
    </row>
    <row r="3" spans="1:6" ht="27.6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3">
      <c r="A4" t="s">
        <v>6</v>
      </c>
      <c r="B4">
        <v>11.1</v>
      </c>
      <c r="C4" s="1">
        <v>606.58546000000001</v>
      </c>
      <c r="D4">
        <v>26</v>
      </c>
      <c r="E4">
        <v>23.3</v>
      </c>
      <c r="F4">
        <v>65.7</v>
      </c>
    </row>
    <row r="5" spans="1:6" x14ac:dyDescent="0.3">
      <c r="A5" t="s">
        <v>7</v>
      </c>
      <c r="B5">
        <v>18.100000000000001</v>
      </c>
      <c r="C5" s="1">
        <v>636.81566999999995</v>
      </c>
      <c r="D5">
        <v>246</v>
      </c>
      <c r="E5">
        <v>45.3</v>
      </c>
      <c r="F5">
        <v>52.5</v>
      </c>
    </row>
    <row r="6" spans="1:6" x14ac:dyDescent="0.3">
      <c r="A6" t="s">
        <v>8</v>
      </c>
      <c r="B6">
        <v>20.100000000000001</v>
      </c>
      <c r="C6" s="1">
        <v>578.33650999999998</v>
      </c>
      <c r="D6">
        <v>52</v>
      </c>
      <c r="E6">
        <v>28.2</v>
      </c>
      <c r="F6">
        <v>60.8</v>
      </c>
    </row>
    <row r="7" spans="1:6" x14ac:dyDescent="0.3">
      <c r="A7" t="s">
        <v>9</v>
      </c>
      <c r="B7">
        <v>11.9</v>
      </c>
      <c r="C7" s="1">
        <v>625.43939</v>
      </c>
      <c r="D7">
        <v>64</v>
      </c>
      <c r="E7">
        <v>42.4</v>
      </c>
      <c r="F7">
        <v>46</v>
      </c>
    </row>
    <row r="8" spans="1:6" x14ac:dyDescent="0.3">
      <c r="A8" t="s">
        <v>10</v>
      </c>
      <c r="B8">
        <v>15.5</v>
      </c>
      <c r="C8" s="1">
        <v>619.36779000000001</v>
      </c>
      <c r="D8">
        <v>81</v>
      </c>
      <c r="E8">
        <v>32.4</v>
      </c>
      <c r="F8">
        <v>60.3</v>
      </c>
    </row>
    <row r="9" spans="1:6" x14ac:dyDescent="0.3">
      <c r="A9" t="s">
        <v>11</v>
      </c>
      <c r="B9">
        <v>16.399999999999999</v>
      </c>
      <c r="C9" s="1">
        <v>623.77769000000001</v>
      </c>
      <c r="D9">
        <v>168</v>
      </c>
      <c r="E9">
        <v>33</v>
      </c>
      <c r="F9">
        <v>59</v>
      </c>
    </row>
    <row r="10" spans="1:6" x14ac:dyDescent="0.3">
      <c r="A10" t="s">
        <v>12</v>
      </c>
      <c r="B10">
        <v>12</v>
      </c>
      <c r="C10" s="1">
        <v>640.65035999999998</v>
      </c>
      <c r="D10">
        <v>60</v>
      </c>
      <c r="E10">
        <v>41.1</v>
      </c>
      <c r="F10">
        <v>54.4</v>
      </c>
    </row>
    <row r="11" spans="1:6" x14ac:dyDescent="0.3">
      <c r="A11" t="s">
        <v>13</v>
      </c>
      <c r="B11">
        <v>10.6</v>
      </c>
      <c r="C11" s="1">
        <v>658.54562999999996</v>
      </c>
      <c r="D11">
        <v>318</v>
      </c>
      <c r="E11">
        <v>34.6</v>
      </c>
      <c r="F11">
        <v>59.2</v>
      </c>
    </row>
    <row r="12" spans="1:6" x14ac:dyDescent="0.3">
      <c r="A12" t="s">
        <v>14</v>
      </c>
      <c r="B12">
        <v>15.5</v>
      </c>
      <c r="C12" s="1">
        <v>641.16165999999998</v>
      </c>
      <c r="D12">
        <v>115</v>
      </c>
      <c r="E12">
        <v>34.299999999999997</v>
      </c>
      <c r="F12">
        <v>60.2</v>
      </c>
    </row>
    <row r="13" spans="1:6" x14ac:dyDescent="0.3">
      <c r="A13" t="s">
        <v>15</v>
      </c>
      <c r="B13">
        <v>10.4</v>
      </c>
      <c r="C13" s="1">
        <v>651.96272999999997</v>
      </c>
      <c r="D13">
        <v>100</v>
      </c>
      <c r="E13">
        <v>33.700000000000003</v>
      </c>
      <c r="F13">
        <v>54.8</v>
      </c>
    </row>
    <row r="14" spans="1:6" x14ac:dyDescent="0.3">
      <c r="A14" t="s">
        <v>16</v>
      </c>
      <c r="B14">
        <v>11.9</v>
      </c>
      <c r="C14" s="1">
        <v>749.36407999999994</v>
      </c>
      <c r="D14">
        <v>676</v>
      </c>
      <c r="E14">
        <v>25.4</v>
      </c>
      <c r="F14">
        <v>68.7</v>
      </c>
    </row>
    <row r="15" spans="1:6" x14ac:dyDescent="0.3">
      <c r="A15" t="s">
        <v>17</v>
      </c>
      <c r="B15">
        <v>17.8</v>
      </c>
      <c r="C15" s="1">
        <v>573.86269000000004</v>
      </c>
      <c r="D15">
        <v>66</v>
      </c>
      <c r="E15">
        <v>40.200000000000003</v>
      </c>
      <c r="F15">
        <v>54.6</v>
      </c>
    </row>
    <row r="16" spans="1:6" x14ac:dyDescent="0.3">
      <c r="A16" t="s">
        <v>18</v>
      </c>
      <c r="B16">
        <v>11.9</v>
      </c>
      <c r="C16" s="1">
        <v>643.14292</v>
      </c>
      <c r="D16">
        <v>145</v>
      </c>
      <c r="E16">
        <v>37.799999999999997</v>
      </c>
      <c r="F16">
        <v>52.7</v>
      </c>
    </row>
    <row r="17" spans="1:6" x14ac:dyDescent="0.3">
      <c r="A17" t="s">
        <v>19</v>
      </c>
      <c r="B17">
        <v>16</v>
      </c>
      <c r="C17" s="1">
        <v>646.65805999999998</v>
      </c>
      <c r="D17">
        <v>94</v>
      </c>
      <c r="E17">
        <v>40.1</v>
      </c>
      <c r="F17">
        <v>53.1</v>
      </c>
    </row>
    <row r="20" spans="1:6" ht="14.4" thickBot="1" x14ac:dyDescent="0.35">
      <c r="A20" s="9" t="s">
        <v>20</v>
      </c>
    </row>
    <row r="21" spans="1:6" ht="27.6" x14ac:dyDescent="0.3">
      <c r="A21" s="5"/>
      <c r="B21" s="6" t="s">
        <v>1</v>
      </c>
      <c r="C21" s="6" t="s">
        <v>2</v>
      </c>
      <c r="D21" s="6" t="s">
        <v>3</v>
      </c>
      <c r="E21" s="6" t="s">
        <v>4</v>
      </c>
      <c r="F21" s="6" t="s">
        <v>5</v>
      </c>
    </row>
    <row r="22" spans="1:6" x14ac:dyDescent="0.3">
      <c r="A22" s="3" t="s">
        <v>1</v>
      </c>
      <c r="B22" s="3">
        <v>1</v>
      </c>
      <c r="C22" s="3"/>
      <c r="D22" s="3"/>
      <c r="E22" s="3"/>
      <c r="F22" s="3"/>
    </row>
    <row r="23" spans="1:6" x14ac:dyDescent="0.3">
      <c r="A23" s="3" t="s">
        <v>2</v>
      </c>
      <c r="B23" s="7">
        <v>-0.52113327155146005</v>
      </c>
      <c r="C23" s="7">
        <v>1</v>
      </c>
      <c r="D23" s="7"/>
      <c r="E23" s="7"/>
      <c r="F23" s="3"/>
    </row>
    <row r="24" spans="1:6" x14ac:dyDescent="0.3">
      <c r="A24" s="3" t="s">
        <v>3</v>
      </c>
      <c r="B24" s="7">
        <v>-0.21923620557597806</v>
      </c>
      <c r="C24" s="7">
        <v>0.8521448619428269</v>
      </c>
      <c r="D24" s="7">
        <v>1</v>
      </c>
      <c r="E24" s="7"/>
      <c r="F24" s="3"/>
    </row>
    <row r="25" spans="1:6" x14ac:dyDescent="0.3">
      <c r="A25" s="3" t="s">
        <v>4</v>
      </c>
      <c r="B25" s="7">
        <v>0.17501317487130968</v>
      </c>
      <c r="C25" s="7">
        <v>-0.1732864656282182</v>
      </c>
      <c r="D25" s="7">
        <v>-0.2600754884060647</v>
      </c>
      <c r="E25" s="7">
        <v>1</v>
      </c>
      <c r="F25" s="3"/>
    </row>
    <row r="26" spans="1:6" ht="14.4" thickBot="1" x14ac:dyDescent="0.35">
      <c r="A26" s="4" t="s">
        <v>5</v>
      </c>
      <c r="B26" s="8">
        <v>-4.349257860960979E-2</v>
      </c>
      <c r="C26" s="8">
        <v>0.31005337296119484</v>
      </c>
      <c r="D26" s="8">
        <v>0.46706898363188942</v>
      </c>
      <c r="E26" s="8">
        <v>-0.89126305880740997</v>
      </c>
      <c r="F26" s="4">
        <v>1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workbookViewId="0">
      <selection activeCell="H4" sqref="H4"/>
    </sheetView>
  </sheetViews>
  <sheetFormatPr defaultRowHeight="13.8" x14ac:dyDescent="0.3"/>
  <cols>
    <col min="1" max="1" width="9.88671875" style="28" bestFit="1" customWidth="1"/>
    <col min="2" max="3" width="8.88671875" style="28"/>
    <col min="4" max="4" width="4.5546875" style="28" customWidth="1"/>
    <col min="5" max="7" width="8.88671875" style="28"/>
    <col min="8" max="8" width="21.6640625" style="28" customWidth="1"/>
    <col min="9" max="16384" width="8.88671875" style="28"/>
  </cols>
  <sheetData>
    <row r="1" spans="1:13" x14ac:dyDescent="0.3">
      <c r="A1" s="34" t="s">
        <v>166</v>
      </c>
    </row>
    <row r="2" spans="1:13" x14ac:dyDescent="0.3">
      <c r="A2" s="34" t="s">
        <v>167</v>
      </c>
    </row>
    <row r="3" spans="1:13" x14ac:dyDescent="0.3">
      <c r="A3" s="32" t="s">
        <v>162</v>
      </c>
      <c r="B3" s="46" t="s">
        <v>164</v>
      </c>
      <c r="C3" s="46"/>
      <c r="E3" s="46" t="s">
        <v>163</v>
      </c>
      <c r="F3" s="46"/>
      <c r="I3" s="35" t="s">
        <v>164</v>
      </c>
      <c r="J3" s="35" t="s">
        <v>163</v>
      </c>
    </row>
    <row r="4" spans="1:13" x14ac:dyDescent="0.3">
      <c r="A4" s="29">
        <v>40238</v>
      </c>
      <c r="B4" s="28">
        <v>1.96</v>
      </c>
      <c r="E4" s="28">
        <v>3.9</v>
      </c>
      <c r="H4" s="33" t="s">
        <v>165</v>
      </c>
      <c r="I4" s="31">
        <f>CORREL(B5:B196,C5:C196)</f>
        <v>-0.14934119021104797</v>
      </c>
      <c r="J4" s="30">
        <f>CORREL(E5:E196,F5:F196)</f>
        <v>9.027054720887372E-3</v>
      </c>
    </row>
    <row r="5" spans="1:13" x14ac:dyDescent="0.3">
      <c r="A5" s="29">
        <v>40239</v>
      </c>
      <c r="B5" s="28">
        <v>0.77</v>
      </c>
      <c r="C5" s="28">
        <v>1.96</v>
      </c>
      <c r="E5" s="28">
        <v>-2.5</v>
      </c>
      <c r="F5" s="28">
        <v>3.9</v>
      </c>
    </row>
    <row r="6" spans="1:13" x14ac:dyDescent="0.3">
      <c r="A6" s="29">
        <v>40240</v>
      </c>
      <c r="B6" s="28">
        <v>-0.76</v>
      </c>
      <c r="C6" s="28">
        <v>0.77</v>
      </c>
      <c r="E6" s="28">
        <v>-10.26</v>
      </c>
      <c r="F6" s="28">
        <v>-2.5</v>
      </c>
    </row>
    <row r="7" spans="1:13" x14ac:dyDescent="0.3">
      <c r="A7" s="29">
        <v>40241</v>
      </c>
      <c r="B7" s="28">
        <v>0.77</v>
      </c>
      <c r="C7" s="28">
        <v>-0.76</v>
      </c>
      <c r="E7" s="28">
        <v>-2.86</v>
      </c>
      <c r="F7" s="28">
        <v>-10.26</v>
      </c>
    </row>
    <row r="8" spans="1:13" x14ac:dyDescent="0.3">
      <c r="A8" s="29">
        <v>40242</v>
      </c>
      <c r="B8" s="28">
        <v>-1.1499999999999999</v>
      </c>
      <c r="C8" s="28">
        <v>0.77</v>
      </c>
      <c r="E8" s="28">
        <v>1.47</v>
      </c>
      <c r="F8" s="28">
        <v>-2.86</v>
      </c>
    </row>
    <row r="9" spans="1:13" x14ac:dyDescent="0.3">
      <c r="A9" s="29">
        <v>40245</v>
      </c>
      <c r="B9" s="28">
        <v>0.39</v>
      </c>
      <c r="C9" s="28">
        <v>-1.1499999999999999</v>
      </c>
      <c r="E9" s="28">
        <v>5.8</v>
      </c>
      <c r="F9" s="28">
        <v>1.47</v>
      </c>
    </row>
    <row r="10" spans="1:13" x14ac:dyDescent="0.3">
      <c r="A10" s="29">
        <v>40246</v>
      </c>
      <c r="B10" s="28">
        <v>-1.92</v>
      </c>
      <c r="C10" s="28">
        <v>0.39</v>
      </c>
      <c r="E10" s="28">
        <v>-1.37</v>
      </c>
      <c r="F10" s="28">
        <v>5.8</v>
      </c>
      <c r="I10"/>
      <c r="J10"/>
      <c r="K10"/>
      <c r="L10"/>
      <c r="M10"/>
    </row>
    <row r="11" spans="1:13" x14ac:dyDescent="0.3">
      <c r="A11" s="29">
        <v>40247</v>
      </c>
      <c r="B11" s="28">
        <v>-2.35</v>
      </c>
      <c r="C11" s="28">
        <v>-1.92</v>
      </c>
      <c r="E11" s="28">
        <v>-4.17</v>
      </c>
      <c r="F11" s="28">
        <v>-1.37</v>
      </c>
      <c r="I11"/>
      <c r="J11"/>
      <c r="K11"/>
      <c r="L11"/>
      <c r="M11"/>
    </row>
    <row r="12" spans="1:13" x14ac:dyDescent="0.3">
      <c r="A12" s="29">
        <v>40248</v>
      </c>
      <c r="B12" s="28">
        <v>2.81</v>
      </c>
      <c r="C12" s="28">
        <v>-2.35</v>
      </c>
      <c r="E12" s="28">
        <v>1.45</v>
      </c>
      <c r="F12" s="28">
        <v>-4.17</v>
      </c>
      <c r="I12"/>
      <c r="J12"/>
      <c r="K12"/>
      <c r="L12"/>
      <c r="M12"/>
    </row>
    <row r="13" spans="1:13" x14ac:dyDescent="0.3">
      <c r="A13" s="29">
        <v>40249</v>
      </c>
      <c r="B13" s="28">
        <v>0.78</v>
      </c>
      <c r="C13" s="28">
        <v>2.81</v>
      </c>
      <c r="E13" s="28">
        <v>1.43</v>
      </c>
      <c r="F13" s="28">
        <v>1.45</v>
      </c>
      <c r="I13"/>
      <c r="J13"/>
      <c r="K13"/>
      <c r="L13"/>
      <c r="M13"/>
    </row>
    <row r="14" spans="1:13" x14ac:dyDescent="0.3">
      <c r="A14" s="29">
        <v>40252</v>
      </c>
      <c r="B14" s="28">
        <v>-2.33</v>
      </c>
      <c r="C14" s="28">
        <v>0.78</v>
      </c>
      <c r="E14" s="28">
        <v>-1.41</v>
      </c>
      <c r="F14" s="28">
        <v>1.43</v>
      </c>
      <c r="I14"/>
      <c r="J14"/>
      <c r="K14"/>
      <c r="L14"/>
      <c r="M14"/>
    </row>
    <row r="15" spans="1:13" x14ac:dyDescent="0.3">
      <c r="A15" s="29">
        <v>40253</v>
      </c>
      <c r="B15" s="28">
        <v>2.78</v>
      </c>
      <c r="C15" s="28">
        <v>-2.33</v>
      </c>
      <c r="E15" s="28">
        <v>0</v>
      </c>
      <c r="F15" s="28">
        <v>-1.41</v>
      </c>
      <c r="I15"/>
      <c r="J15"/>
      <c r="K15"/>
      <c r="L15"/>
      <c r="M15"/>
    </row>
    <row r="16" spans="1:13" x14ac:dyDescent="0.3">
      <c r="A16" s="29">
        <v>40254</v>
      </c>
      <c r="B16" s="28">
        <v>2.3199999999999998</v>
      </c>
      <c r="C16" s="28">
        <v>2.78</v>
      </c>
      <c r="E16" s="28">
        <v>1.43</v>
      </c>
      <c r="F16" s="28">
        <v>0</v>
      </c>
      <c r="I16"/>
      <c r="J16"/>
      <c r="K16"/>
      <c r="L16"/>
      <c r="M16"/>
    </row>
    <row r="17" spans="1:13" x14ac:dyDescent="0.3">
      <c r="A17" s="29">
        <v>40255</v>
      </c>
      <c r="B17" s="28">
        <v>-0.75</v>
      </c>
      <c r="C17" s="28">
        <v>2.3199999999999998</v>
      </c>
      <c r="E17" s="28">
        <v>-1.41</v>
      </c>
      <c r="F17" s="28">
        <v>1.43</v>
      </c>
      <c r="I17"/>
      <c r="J17"/>
      <c r="K17"/>
      <c r="L17"/>
      <c r="M17"/>
    </row>
    <row r="18" spans="1:13" x14ac:dyDescent="0.3">
      <c r="A18" s="29">
        <v>40256</v>
      </c>
      <c r="B18" s="28">
        <v>-5.7</v>
      </c>
      <c r="C18" s="28">
        <v>-0.75</v>
      </c>
      <c r="E18" s="28">
        <v>5.71</v>
      </c>
      <c r="F18" s="28">
        <v>-1.41</v>
      </c>
      <c r="I18"/>
      <c r="J18"/>
      <c r="K18"/>
      <c r="L18"/>
      <c r="M18"/>
    </row>
    <row r="19" spans="1:13" x14ac:dyDescent="0.3">
      <c r="A19" s="29">
        <v>40259</v>
      </c>
      <c r="B19" s="28">
        <v>1.61</v>
      </c>
      <c r="C19" s="28">
        <v>-5.7</v>
      </c>
      <c r="E19" s="28">
        <v>-1.35</v>
      </c>
      <c r="F19" s="28">
        <v>5.71</v>
      </c>
      <c r="I19"/>
      <c r="J19"/>
      <c r="K19"/>
      <c r="L19"/>
      <c r="M19"/>
    </row>
    <row r="20" spans="1:13" x14ac:dyDescent="0.3">
      <c r="A20" s="29">
        <v>40260</v>
      </c>
      <c r="B20" s="28">
        <v>0.4</v>
      </c>
      <c r="C20" s="28">
        <v>1.61</v>
      </c>
      <c r="E20" s="28">
        <v>0</v>
      </c>
      <c r="F20" s="28">
        <v>-1.35</v>
      </c>
    </row>
    <row r="21" spans="1:13" x14ac:dyDescent="0.3">
      <c r="A21" s="29">
        <v>40261</v>
      </c>
      <c r="B21" s="28">
        <v>0.79</v>
      </c>
      <c r="C21" s="28">
        <v>0.4</v>
      </c>
      <c r="E21" s="28">
        <v>0</v>
      </c>
      <c r="F21" s="28">
        <v>0</v>
      </c>
    </row>
    <row r="22" spans="1:13" x14ac:dyDescent="0.3">
      <c r="A22" s="29">
        <v>40262</v>
      </c>
      <c r="B22" s="28">
        <v>-1.57</v>
      </c>
      <c r="C22" s="28">
        <v>0.79</v>
      </c>
      <c r="E22" s="28">
        <v>0</v>
      </c>
      <c r="F22" s="28">
        <v>0</v>
      </c>
    </row>
    <row r="23" spans="1:13" x14ac:dyDescent="0.3">
      <c r="A23" s="29">
        <v>40263</v>
      </c>
      <c r="B23" s="28">
        <v>0.4</v>
      </c>
      <c r="C23" s="28">
        <v>-1.57</v>
      </c>
      <c r="E23" s="28">
        <v>0</v>
      </c>
      <c r="F23" s="28">
        <v>0</v>
      </c>
    </row>
    <row r="24" spans="1:13" x14ac:dyDescent="0.3">
      <c r="A24" s="29">
        <v>40266</v>
      </c>
      <c r="B24" s="28">
        <v>-0.79</v>
      </c>
      <c r="C24" s="28">
        <v>0.4</v>
      </c>
      <c r="E24" s="28">
        <v>0</v>
      </c>
      <c r="F24" s="28">
        <v>0</v>
      </c>
    </row>
    <row r="25" spans="1:13" x14ac:dyDescent="0.3">
      <c r="A25" s="29">
        <v>40267</v>
      </c>
      <c r="B25" s="28">
        <v>-0.4</v>
      </c>
      <c r="C25" s="28">
        <v>-0.79</v>
      </c>
      <c r="E25" s="28">
        <v>-1.37</v>
      </c>
      <c r="F25" s="28">
        <v>0</v>
      </c>
    </row>
    <row r="26" spans="1:13" x14ac:dyDescent="0.3">
      <c r="A26" s="29">
        <v>40268</v>
      </c>
      <c r="B26" s="28">
        <v>0.4</v>
      </c>
      <c r="C26" s="28">
        <v>-0.4</v>
      </c>
      <c r="E26" s="28">
        <v>-2.78</v>
      </c>
      <c r="F26" s="28">
        <v>-1.37</v>
      </c>
    </row>
    <row r="27" spans="1:13" x14ac:dyDescent="0.3">
      <c r="A27" s="29">
        <v>40269</v>
      </c>
      <c r="B27" s="28">
        <v>0.8</v>
      </c>
      <c r="C27" s="28">
        <v>0.4</v>
      </c>
      <c r="E27" s="28">
        <v>0</v>
      </c>
      <c r="F27" s="28">
        <v>-2.78</v>
      </c>
    </row>
    <row r="28" spans="1:13" x14ac:dyDescent="0.3">
      <c r="A28" s="29">
        <v>40274</v>
      </c>
      <c r="B28" s="28">
        <v>-1.19</v>
      </c>
      <c r="C28" s="28">
        <v>0.8</v>
      </c>
      <c r="E28" s="28">
        <v>1.43</v>
      </c>
      <c r="F28" s="28">
        <v>0</v>
      </c>
    </row>
    <row r="29" spans="1:13" x14ac:dyDescent="0.3">
      <c r="A29" s="29">
        <v>40275</v>
      </c>
      <c r="B29" s="28">
        <v>1.61</v>
      </c>
      <c r="C29" s="28">
        <v>-1.19</v>
      </c>
      <c r="E29" s="28">
        <v>-2.82</v>
      </c>
      <c r="F29" s="28">
        <v>1.43</v>
      </c>
    </row>
    <row r="30" spans="1:13" x14ac:dyDescent="0.3">
      <c r="A30" s="29">
        <v>40276</v>
      </c>
      <c r="B30" s="28">
        <v>-0.4</v>
      </c>
      <c r="C30" s="28">
        <v>1.61</v>
      </c>
      <c r="E30" s="28">
        <v>1.45</v>
      </c>
      <c r="F30" s="28">
        <v>-2.82</v>
      </c>
    </row>
    <row r="31" spans="1:13" x14ac:dyDescent="0.3">
      <c r="A31" s="29">
        <v>40277</v>
      </c>
      <c r="B31" s="28">
        <v>0.79</v>
      </c>
      <c r="C31" s="28">
        <v>-0.4</v>
      </c>
      <c r="E31" s="28">
        <v>0</v>
      </c>
      <c r="F31" s="28">
        <v>1.45</v>
      </c>
    </row>
    <row r="32" spans="1:13" x14ac:dyDescent="0.3">
      <c r="A32" s="29">
        <v>40280</v>
      </c>
      <c r="B32" s="28">
        <v>0.79</v>
      </c>
      <c r="C32" s="28">
        <v>0.79</v>
      </c>
      <c r="E32" s="28">
        <v>1.43</v>
      </c>
      <c r="F32" s="28">
        <v>0</v>
      </c>
    </row>
    <row r="33" spans="1:6" x14ac:dyDescent="0.3">
      <c r="A33" s="29">
        <v>40281</v>
      </c>
      <c r="B33" s="28">
        <v>0</v>
      </c>
      <c r="C33" s="28">
        <v>0.79</v>
      </c>
      <c r="E33" s="28">
        <v>1.41</v>
      </c>
      <c r="F33" s="28">
        <v>1.43</v>
      </c>
    </row>
    <row r="34" spans="1:6" x14ac:dyDescent="0.3">
      <c r="A34" s="29">
        <v>40282</v>
      </c>
      <c r="B34" s="28">
        <v>0.39</v>
      </c>
      <c r="C34" s="28">
        <v>0</v>
      </c>
      <c r="E34" s="28">
        <v>0</v>
      </c>
      <c r="F34" s="28">
        <v>1.41</v>
      </c>
    </row>
    <row r="35" spans="1:6" x14ac:dyDescent="0.3">
      <c r="A35" s="29">
        <v>40283</v>
      </c>
      <c r="B35" s="28">
        <v>0</v>
      </c>
      <c r="C35" s="28">
        <v>0.39</v>
      </c>
      <c r="E35" s="28">
        <v>1.39</v>
      </c>
      <c r="F35" s="28">
        <v>0</v>
      </c>
    </row>
    <row r="36" spans="1:6" x14ac:dyDescent="0.3">
      <c r="A36" s="29">
        <v>40284</v>
      </c>
      <c r="B36" s="28">
        <v>0</v>
      </c>
      <c r="C36" s="28">
        <v>0</v>
      </c>
      <c r="E36" s="28">
        <v>-4.1100000000000003</v>
      </c>
      <c r="F36" s="28">
        <v>1.39</v>
      </c>
    </row>
    <row r="37" spans="1:6" x14ac:dyDescent="0.3">
      <c r="A37" s="29">
        <v>40287</v>
      </c>
      <c r="B37" s="28">
        <v>0.39</v>
      </c>
      <c r="C37" s="28">
        <v>0</v>
      </c>
      <c r="E37" s="28">
        <v>1.43</v>
      </c>
      <c r="F37" s="28">
        <v>-4.1100000000000003</v>
      </c>
    </row>
    <row r="38" spans="1:6" x14ac:dyDescent="0.3">
      <c r="A38" s="29">
        <v>40288</v>
      </c>
      <c r="B38" s="28">
        <v>-1.55</v>
      </c>
      <c r="C38" s="28">
        <v>0.39</v>
      </c>
      <c r="E38" s="28">
        <v>-1.41</v>
      </c>
      <c r="F38" s="28">
        <v>1.43</v>
      </c>
    </row>
    <row r="39" spans="1:6" x14ac:dyDescent="0.3">
      <c r="A39" s="29">
        <v>40289</v>
      </c>
      <c r="B39" s="28">
        <v>0</v>
      </c>
      <c r="C39" s="28">
        <v>-1.55</v>
      </c>
      <c r="E39" s="28">
        <v>0</v>
      </c>
      <c r="F39" s="28">
        <v>-1.41</v>
      </c>
    </row>
    <row r="40" spans="1:6" x14ac:dyDescent="0.3">
      <c r="A40" s="29">
        <v>40290</v>
      </c>
      <c r="B40" s="28">
        <v>0.79</v>
      </c>
      <c r="C40" s="28">
        <v>0</v>
      </c>
      <c r="E40" s="28">
        <v>0</v>
      </c>
      <c r="F40" s="28">
        <v>0</v>
      </c>
    </row>
    <row r="41" spans="1:6" x14ac:dyDescent="0.3">
      <c r="A41" s="29">
        <v>40291</v>
      </c>
      <c r="B41" s="28">
        <v>0</v>
      </c>
      <c r="C41" s="28">
        <v>0.79</v>
      </c>
      <c r="E41" s="28">
        <v>0</v>
      </c>
      <c r="F41" s="28">
        <v>0</v>
      </c>
    </row>
    <row r="42" spans="1:6" x14ac:dyDescent="0.3">
      <c r="A42" s="29">
        <v>40294</v>
      </c>
      <c r="B42" s="28">
        <v>0</v>
      </c>
      <c r="C42" s="28">
        <v>0</v>
      </c>
      <c r="E42" s="28">
        <v>0</v>
      </c>
      <c r="F42" s="28">
        <v>0</v>
      </c>
    </row>
    <row r="43" spans="1:6" x14ac:dyDescent="0.3">
      <c r="A43" s="29">
        <v>40295</v>
      </c>
      <c r="B43" s="28">
        <v>-2.34</v>
      </c>
      <c r="C43" s="28">
        <v>0</v>
      </c>
      <c r="E43" s="28">
        <v>0</v>
      </c>
      <c r="F43" s="28">
        <v>0</v>
      </c>
    </row>
    <row r="44" spans="1:6" x14ac:dyDescent="0.3">
      <c r="A44" s="29">
        <v>40296</v>
      </c>
      <c r="B44" s="28">
        <v>-2.4</v>
      </c>
      <c r="C44" s="28">
        <v>-2.34</v>
      </c>
      <c r="E44" s="28">
        <v>-5.71</v>
      </c>
      <c r="F44" s="28">
        <v>0</v>
      </c>
    </row>
    <row r="45" spans="1:6" x14ac:dyDescent="0.3">
      <c r="A45" s="29">
        <v>40297</v>
      </c>
      <c r="B45" s="28">
        <v>-0.41</v>
      </c>
      <c r="C45" s="28">
        <v>-2.4</v>
      </c>
      <c r="E45" s="28">
        <v>4.55</v>
      </c>
      <c r="F45" s="28">
        <v>-5.71</v>
      </c>
    </row>
    <row r="46" spans="1:6" x14ac:dyDescent="0.3">
      <c r="A46" s="29">
        <v>40298</v>
      </c>
      <c r="B46" s="28">
        <v>3.7</v>
      </c>
      <c r="C46" s="28">
        <v>-0.41</v>
      </c>
      <c r="E46" s="28">
        <v>2.9</v>
      </c>
      <c r="F46" s="28">
        <v>4.55</v>
      </c>
    </row>
    <row r="47" spans="1:6" x14ac:dyDescent="0.3">
      <c r="A47" s="29">
        <v>40301</v>
      </c>
      <c r="B47" s="28">
        <v>1.59</v>
      </c>
      <c r="C47" s="28">
        <v>3.7</v>
      </c>
      <c r="E47" s="28">
        <v>-1.41</v>
      </c>
      <c r="F47" s="28">
        <v>2.9</v>
      </c>
    </row>
    <row r="48" spans="1:6" x14ac:dyDescent="0.3">
      <c r="A48" s="29">
        <v>40302</v>
      </c>
      <c r="B48" s="28">
        <v>-1.95</v>
      </c>
      <c r="C48" s="28">
        <v>1.59</v>
      </c>
      <c r="E48" s="28">
        <v>0</v>
      </c>
      <c r="F48" s="28">
        <v>-1.41</v>
      </c>
    </row>
    <row r="49" spans="1:6" x14ac:dyDescent="0.3">
      <c r="A49" s="29">
        <v>40303</v>
      </c>
      <c r="B49" s="28">
        <v>0</v>
      </c>
      <c r="C49" s="28">
        <v>-1.95</v>
      </c>
      <c r="E49" s="28">
        <v>0</v>
      </c>
      <c r="F49" s="28">
        <v>0</v>
      </c>
    </row>
    <row r="50" spans="1:6" x14ac:dyDescent="0.3">
      <c r="A50" s="29">
        <v>40304</v>
      </c>
      <c r="B50" s="28">
        <v>-3.59</v>
      </c>
      <c r="C50" s="28">
        <v>0</v>
      </c>
      <c r="E50" s="28">
        <v>-1.43</v>
      </c>
      <c r="F50" s="28">
        <v>0</v>
      </c>
    </row>
    <row r="51" spans="1:6" x14ac:dyDescent="0.3">
      <c r="A51" s="29">
        <v>40305</v>
      </c>
      <c r="B51" s="28">
        <v>-2.48</v>
      </c>
      <c r="C51" s="28">
        <v>-3.59</v>
      </c>
      <c r="E51" s="28">
        <v>0</v>
      </c>
      <c r="F51" s="28">
        <v>-1.43</v>
      </c>
    </row>
    <row r="52" spans="1:6" x14ac:dyDescent="0.3">
      <c r="A52" s="29">
        <v>40308</v>
      </c>
      <c r="B52" s="28">
        <v>3.39</v>
      </c>
      <c r="C52" s="28">
        <v>-2.48</v>
      </c>
      <c r="E52" s="28">
        <v>1.45</v>
      </c>
      <c r="F52" s="28">
        <v>0</v>
      </c>
    </row>
    <row r="53" spans="1:6" x14ac:dyDescent="0.3">
      <c r="A53" s="29">
        <v>40309</v>
      </c>
      <c r="B53" s="28">
        <v>1.23</v>
      </c>
      <c r="C53" s="28">
        <v>3.39</v>
      </c>
      <c r="E53" s="28">
        <v>-1.43</v>
      </c>
      <c r="F53" s="28">
        <v>1.45</v>
      </c>
    </row>
    <row r="54" spans="1:6" x14ac:dyDescent="0.3">
      <c r="A54" s="29">
        <v>40310</v>
      </c>
      <c r="B54" s="28">
        <v>0.4</v>
      </c>
      <c r="C54" s="28">
        <v>1.23</v>
      </c>
      <c r="E54" s="28">
        <v>0</v>
      </c>
      <c r="F54" s="28">
        <v>-1.43</v>
      </c>
    </row>
    <row r="55" spans="1:6" x14ac:dyDescent="0.3">
      <c r="A55" s="29">
        <v>40312</v>
      </c>
      <c r="B55" s="28">
        <v>-1.61</v>
      </c>
      <c r="C55" s="28">
        <v>0.4</v>
      </c>
      <c r="E55" s="28">
        <v>0</v>
      </c>
      <c r="F55" s="28">
        <v>0</v>
      </c>
    </row>
    <row r="56" spans="1:6" x14ac:dyDescent="0.3">
      <c r="A56" s="29">
        <v>40315</v>
      </c>
      <c r="B56" s="28">
        <v>-4.0999999999999996</v>
      </c>
      <c r="C56" s="28">
        <v>-1.61</v>
      </c>
      <c r="E56" s="28">
        <v>-1.45</v>
      </c>
      <c r="F56" s="28">
        <v>0</v>
      </c>
    </row>
    <row r="57" spans="1:6" x14ac:dyDescent="0.3">
      <c r="A57" s="29">
        <v>40316</v>
      </c>
      <c r="B57" s="28">
        <v>3.42</v>
      </c>
      <c r="C57" s="28">
        <v>-4.0999999999999996</v>
      </c>
      <c r="E57" s="28">
        <v>0</v>
      </c>
      <c r="F57" s="28">
        <v>-1.45</v>
      </c>
    </row>
    <row r="58" spans="1:6" x14ac:dyDescent="0.3">
      <c r="A58" s="29">
        <v>40317</v>
      </c>
      <c r="B58" s="28">
        <v>0</v>
      </c>
      <c r="C58" s="28">
        <v>3.42</v>
      </c>
      <c r="E58" s="28">
        <v>-1.47</v>
      </c>
      <c r="F58" s="28">
        <v>0</v>
      </c>
    </row>
    <row r="59" spans="1:6" x14ac:dyDescent="0.3">
      <c r="A59" s="29">
        <v>40318</v>
      </c>
      <c r="B59" s="28">
        <v>-5.37</v>
      </c>
      <c r="C59" s="28">
        <v>0</v>
      </c>
      <c r="E59" s="28">
        <v>-4.4800000000000004</v>
      </c>
      <c r="F59" s="28">
        <v>-1.47</v>
      </c>
    </row>
    <row r="60" spans="1:6" x14ac:dyDescent="0.3">
      <c r="A60" s="29">
        <v>40319</v>
      </c>
      <c r="B60" s="28">
        <v>-6.55</v>
      </c>
      <c r="C60" s="28">
        <v>-5.37</v>
      </c>
      <c r="E60" s="28">
        <v>-4.6900000000000004</v>
      </c>
      <c r="F60" s="28">
        <v>-4.4800000000000004</v>
      </c>
    </row>
    <row r="61" spans="1:6" x14ac:dyDescent="0.3">
      <c r="A61" s="29">
        <v>40322</v>
      </c>
      <c r="B61" s="28">
        <v>7.01</v>
      </c>
      <c r="C61" s="28">
        <v>-6.55</v>
      </c>
      <c r="E61" s="28">
        <v>3.28</v>
      </c>
      <c r="F61" s="28">
        <v>-4.6900000000000004</v>
      </c>
    </row>
    <row r="62" spans="1:6" x14ac:dyDescent="0.3">
      <c r="A62" s="29">
        <v>40323</v>
      </c>
      <c r="B62" s="28">
        <v>1.75</v>
      </c>
      <c r="C62" s="28">
        <v>7.01</v>
      </c>
      <c r="E62" s="28">
        <v>-4.76</v>
      </c>
      <c r="F62" s="28">
        <v>3.28</v>
      </c>
    </row>
    <row r="63" spans="1:6" x14ac:dyDescent="0.3">
      <c r="A63" s="29">
        <v>40324</v>
      </c>
      <c r="B63" s="28">
        <v>-2.15</v>
      </c>
      <c r="C63" s="28">
        <v>1.75</v>
      </c>
      <c r="E63" s="28">
        <v>1.67</v>
      </c>
      <c r="F63" s="28">
        <v>-4.76</v>
      </c>
    </row>
    <row r="64" spans="1:6" x14ac:dyDescent="0.3">
      <c r="A64" s="29">
        <v>40325</v>
      </c>
      <c r="B64" s="28">
        <v>-3.51</v>
      </c>
      <c r="C64" s="28">
        <v>-2.15</v>
      </c>
      <c r="E64" s="28">
        <v>1.64</v>
      </c>
      <c r="F64" s="28">
        <v>1.67</v>
      </c>
    </row>
    <row r="65" spans="1:6" x14ac:dyDescent="0.3">
      <c r="A65" s="29">
        <v>40326</v>
      </c>
      <c r="B65" s="28">
        <v>4.55</v>
      </c>
      <c r="C65" s="28">
        <v>-3.51</v>
      </c>
      <c r="E65" s="28">
        <v>6.45</v>
      </c>
      <c r="F65" s="28">
        <v>1.64</v>
      </c>
    </row>
    <row r="66" spans="1:6" x14ac:dyDescent="0.3">
      <c r="A66" s="29">
        <v>40329</v>
      </c>
      <c r="B66" s="28">
        <v>0</v>
      </c>
      <c r="C66" s="28">
        <v>4.55</v>
      </c>
      <c r="E66" s="28">
        <v>0</v>
      </c>
      <c r="F66" s="28">
        <v>6.45</v>
      </c>
    </row>
    <row r="67" spans="1:6" x14ac:dyDescent="0.3">
      <c r="A67" s="29">
        <v>40330</v>
      </c>
      <c r="B67" s="28">
        <v>0</v>
      </c>
      <c r="C67" s="28">
        <v>0</v>
      </c>
      <c r="E67" s="28">
        <v>0</v>
      </c>
      <c r="F67" s="28">
        <v>0</v>
      </c>
    </row>
    <row r="68" spans="1:6" x14ac:dyDescent="0.3">
      <c r="A68" s="29">
        <v>40331</v>
      </c>
      <c r="B68" s="28">
        <v>-3.48</v>
      </c>
      <c r="C68" s="28">
        <v>0</v>
      </c>
      <c r="E68" s="28">
        <v>0</v>
      </c>
      <c r="F68" s="28">
        <v>0</v>
      </c>
    </row>
    <row r="69" spans="1:6" x14ac:dyDescent="0.3">
      <c r="A69" s="29">
        <v>40332</v>
      </c>
      <c r="B69" s="28">
        <v>1.35</v>
      </c>
      <c r="C69" s="28">
        <v>-3.48</v>
      </c>
      <c r="E69" s="28">
        <v>3.03</v>
      </c>
      <c r="F69" s="28">
        <v>0</v>
      </c>
    </row>
    <row r="70" spans="1:6" x14ac:dyDescent="0.3">
      <c r="A70" s="29">
        <v>40333</v>
      </c>
      <c r="B70" s="28">
        <v>-2.2200000000000002</v>
      </c>
      <c r="C70" s="28">
        <v>1.35</v>
      </c>
      <c r="E70" s="28">
        <v>-1.47</v>
      </c>
      <c r="F70" s="28">
        <v>3.03</v>
      </c>
    </row>
    <row r="71" spans="1:6" x14ac:dyDescent="0.3">
      <c r="A71" s="29">
        <v>40336</v>
      </c>
      <c r="B71" s="28">
        <v>0</v>
      </c>
      <c r="C71" s="28">
        <v>-2.2200000000000002</v>
      </c>
      <c r="E71" s="28">
        <v>-1.49</v>
      </c>
      <c r="F71" s="28">
        <v>-1.47</v>
      </c>
    </row>
    <row r="72" spans="1:6" x14ac:dyDescent="0.3">
      <c r="A72" s="29">
        <v>40337</v>
      </c>
      <c r="B72" s="28">
        <v>0</v>
      </c>
      <c r="C72" s="28">
        <v>0</v>
      </c>
      <c r="E72" s="28">
        <v>1.52</v>
      </c>
      <c r="F72" s="28">
        <v>-1.49</v>
      </c>
    </row>
    <row r="73" spans="1:6" x14ac:dyDescent="0.3">
      <c r="A73" s="29">
        <v>40338</v>
      </c>
      <c r="B73" s="28">
        <v>-0.45</v>
      </c>
      <c r="C73" s="28">
        <v>0</v>
      </c>
      <c r="E73" s="28">
        <v>0</v>
      </c>
      <c r="F73" s="28">
        <v>1.52</v>
      </c>
    </row>
    <row r="74" spans="1:6" x14ac:dyDescent="0.3">
      <c r="A74" s="29">
        <v>40339</v>
      </c>
      <c r="B74" s="28">
        <v>2.74</v>
      </c>
      <c r="C74" s="28">
        <v>-0.45</v>
      </c>
      <c r="E74" s="28">
        <v>-1.49</v>
      </c>
      <c r="F74" s="28">
        <v>0</v>
      </c>
    </row>
    <row r="75" spans="1:6" x14ac:dyDescent="0.3">
      <c r="A75" s="29">
        <v>40340</v>
      </c>
      <c r="B75" s="28">
        <v>0</v>
      </c>
      <c r="C75" s="28">
        <v>2.74</v>
      </c>
      <c r="E75" s="28">
        <v>0</v>
      </c>
      <c r="F75" s="28">
        <v>-1.49</v>
      </c>
    </row>
    <row r="76" spans="1:6" x14ac:dyDescent="0.3">
      <c r="A76" s="29">
        <v>40343</v>
      </c>
      <c r="B76" s="28">
        <v>5.78</v>
      </c>
      <c r="C76" s="28">
        <v>0</v>
      </c>
      <c r="E76" s="28">
        <v>-3.03</v>
      </c>
      <c r="F76" s="28">
        <v>0</v>
      </c>
    </row>
    <row r="77" spans="1:6" x14ac:dyDescent="0.3">
      <c r="A77" s="29">
        <v>40344</v>
      </c>
      <c r="B77" s="28">
        <v>-1.26</v>
      </c>
      <c r="C77" s="28">
        <v>5.78</v>
      </c>
      <c r="E77" s="28">
        <v>1.56</v>
      </c>
      <c r="F77" s="28">
        <v>-3.03</v>
      </c>
    </row>
    <row r="78" spans="1:6" x14ac:dyDescent="0.3">
      <c r="A78" s="29">
        <v>40345</v>
      </c>
      <c r="B78" s="28">
        <v>-2.5499999999999998</v>
      </c>
      <c r="C78" s="28">
        <v>-1.26</v>
      </c>
      <c r="E78" s="28">
        <v>-1.54</v>
      </c>
      <c r="F78" s="28">
        <v>1.56</v>
      </c>
    </row>
    <row r="79" spans="1:6" x14ac:dyDescent="0.3">
      <c r="A79" s="29">
        <v>40346</v>
      </c>
      <c r="B79" s="28">
        <v>0.44</v>
      </c>
      <c r="C79" s="28">
        <v>-2.5499999999999998</v>
      </c>
      <c r="E79" s="28">
        <v>1.56</v>
      </c>
      <c r="F79" s="28">
        <v>-1.54</v>
      </c>
    </row>
    <row r="80" spans="1:6" x14ac:dyDescent="0.3">
      <c r="A80" s="29">
        <v>40347</v>
      </c>
      <c r="B80" s="28">
        <v>0.43</v>
      </c>
      <c r="C80" s="28">
        <v>0.44</v>
      </c>
      <c r="E80" s="28">
        <v>-1.54</v>
      </c>
      <c r="F80" s="28">
        <v>1.56</v>
      </c>
    </row>
    <row r="81" spans="1:6" x14ac:dyDescent="0.3">
      <c r="A81" s="29">
        <v>40350</v>
      </c>
      <c r="B81" s="28">
        <v>3.03</v>
      </c>
      <c r="C81" s="28">
        <v>0.43</v>
      </c>
      <c r="E81" s="28">
        <v>0</v>
      </c>
      <c r="F81" s="28">
        <v>-1.54</v>
      </c>
    </row>
    <row r="82" spans="1:6" x14ac:dyDescent="0.3">
      <c r="A82" s="29">
        <v>40351</v>
      </c>
      <c r="B82" s="28">
        <v>-0.84</v>
      </c>
      <c r="C82" s="28">
        <v>3.03</v>
      </c>
      <c r="E82" s="28">
        <v>3.13</v>
      </c>
      <c r="F82" s="28">
        <v>0</v>
      </c>
    </row>
    <row r="83" spans="1:6" x14ac:dyDescent="0.3">
      <c r="A83" s="29">
        <v>40352</v>
      </c>
      <c r="B83" s="28">
        <v>0</v>
      </c>
      <c r="C83" s="28">
        <v>-0.84</v>
      </c>
      <c r="E83" s="28">
        <v>0</v>
      </c>
      <c r="F83" s="28">
        <v>3.13</v>
      </c>
    </row>
    <row r="84" spans="1:6" x14ac:dyDescent="0.3">
      <c r="A84" s="29">
        <v>40354</v>
      </c>
      <c r="B84" s="28">
        <v>0.85</v>
      </c>
      <c r="C84" s="28">
        <v>0</v>
      </c>
      <c r="E84" s="28">
        <v>0</v>
      </c>
      <c r="F84" s="28">
        <v>0</v>
      </c>
    </row>
    <row r="85" spans="1:6" x14ac:dyDescent="0.3">
      <c r="A85" s="29">
        <v>40357</v>
      </c>
      <c r="B85" s="28">
        <v>0</v>
      </c>
      <c r="C85" s="28">
        <v>0.85</v>
      </c>
      <c r="E85" s="28">
        <v>0</v>
      </c>
      <c r="F85" s="28">
        <v>0</v>
      </c>
    </row>
    <row r="86" spans="1:6" x14ac:dyDescent="0.3">
      <c r="A86" s="29">
        <v>40358</v>
      </c>
      <c r="B86" s="28">
        <v>-4.2</v>
      </c>
      <c r="C86" s="28">
        <v>0</v>
      </c>
      <c r="E86" s="28">
        <v>-12.12</v>
      </c>
      <c r="F86" s="28">
        <v>0</v>
      </c>
    </row>
    <row r="87" spans="1:6" x14ac:dyDescent="0.3">
      <c r="A87" s="29">
        <v>40359</v>
      </c>
      <c r="B87" s="28">
        <v>0</v>
      </c>
      <c r="C87" s="28">
        <v>-4.2</v>
      </c>
      <c r="E87" s="28">
        <v>-3.45</v>
      </c>
      <c r="F87" s="28">
        <v>-12.12</v>
      </c>
    </row>
    <row r="88" spans="1:6" x14ac:dyDescent="0.3">
      <c r="A88" s="29">
        <v>40360</v>
      </c>
      <c r="B88" s="28">
        <v>-2.63</v>
      </c>
      <c r="C88" s="28">
        <v>0</v>
      </c>
      <c r="E88" s="28">
        <v>5.36</v>
      </c>
      <c r="F88" s="28">
        <v>-3.45</v>
      </c>
    </row>
    <row r="89" spans="1:6" x14ac:dyDescent="0.3">
      <c r="A89" s="29">
        <v>40361</v>
      </c>
      <c r="B89" s="28">
        <v>0</v>
      </c>
      <c r="C89" s="28">
        <v>-2.63</v>
      </c>
      <c r="E89" s="28">
        <v>6.78</v>
      </c>
      <c r="F89" s="28">
        <v>5.36</v>
      </c>
    </row>
    <row r="90" spans="1:6" x14ac:dyDescent="0.3">
      <c r="A90" s="29">
        <v>40364</v>
      </c>
      <c r="B90" s="28">
        <v>-1.35</v>
      </c>
      <c r="C90" s="28">
        <v>0</v>
      </c>
      <c r="E90" s="28">
        <v>0</v>
      </c>
      <c r="F90" s="28">
        <v>6.78</v>
      </c>
    </row>
    <row r="91" spans="1:6" x14ac:dyDescent="0.3">
      <c r="A91" s="29">
        <v>40365</v>
      </c>
      <c r="B91" s="28">
        <v>2.74</v>
      </c>
      <c r="C91" s="28">
        <v>-1.35</v>
      </c>
      <c r="E91" s="28">
        <v>1.59</v>
      </c>
      <c r="F91" s="28">
        <v>0</v>
      </c>
    </row>
    <row r="92" spans="1:6" x14ac:dyDescent="0.3">
      <c r="A92" s="29">
        <v>40366</v>
      </c>
      <c r="B92" s="28">
        <v>0</v>
      </c>
      <c r="C92" s="28">
        <v>2.74</v>
      </c>
      <c r="E92" s="28">
        <v>-3.13</v>
      </c>
      <c r="F92" s="28">
        <v>1.59</v>
      </c>
    </row>
    <row r="93" spans="1:6" x14ac:dyDescent="0.3">
      <c r="A93" s="29">
        <v>40367</v>
      </c>
      <c r="B93" s="28">
        <v>0</v>
      </c>
      <c r="C93" s="28">
        <v>0</v>
      </c>
      <c r="E93" s="28">
        <v>0</v>
      </c>
      <c r="F93" s="28">
        <v>-3.13</v>
      </c>
    </row>
    <row r="94" spans="1:6" x14ac:dyDescent="0.3">
      <c r="A94" s="29">
        <v>40368</v>
      </c>
      <c r="B94" s="28">
        <v>0</v>
      </c>
      <c r="C94" s="28">
        <v>0</v>
      </c>
      <c r="E94" s="28">
        <v>1.61</v>
      </c>
      <c r="F94" s="28">
        <v>0</v>
      </c>
    </row>
    <row r="95" spans="1:6" x14ac:dyDescent="0.3">
      <c r="A95" s="29">
        <v>40371</v>
      </c>
      <c r="B95" s="28">
        <v>-0.44</v>
      </c>
      <c r="C95" s="28">
        <v>0</v>
      </c>
      <c r="E95" s="28">
        <v>3.17</v>
      </c>
      <c r="F95" s="28">
        <v>1.61</v>
      </c>
    </row>
    <row r="96" spans="1:6" x14ac:dyDescent="0.3">
      <c r="A96" s="29">
        <v>40372</v>
      </c>
      <c r="B96" s="28">
        <v>0</v>
      </c>
      <c r="C96" s="28">
        <v>-0.44</v>
      </c>
      <c r="E96" s="28">
        <v>-1.54</v>
      </c>
      <c r="F96" s="28">
        <v>3.17</v>
      </c>
    </row>
    <row r="97" spans="1:6" x14ac:dyDescent="0.3">
      <c r="A97" s="29">
        <v>40373</v>
      </c>
      <c r="B97" s="28">
        <v>0</v>
      </c>
      <c r="C97" s="28">
        <v>0</v>
      </c>
      <c r="E97" s="28">
        <v>9.3800000000000008</v>
      </c>
      <c r="F97" s="28">
        <v>-1.54</v>
      </c>
    </row>
    <row r="98" spans="1:6" x14ac:dyDescent="0.3">
      <c r="A98" s="29">
        <v>40374</v>
      </c>
      <c r="B98" s="28">
        <v>3.57</v>
      </c>
      <c r="C98" s="28">
        <v>0</v>
      </c>
      <c r="E98" s="28">
        <v>0</v>
      </c>
      <c r="F98" s="28">
        <v>9.3800000000000008</v>
      </c>
    </row>
    <row r="99" spans="1:6" x14ac:dyDescent="0.3">
      <c r="A99" s="29">
        <v>40375</v>
      </c>
      <c r="B99" s="28">
        <v>0</v>
      </c>
      <c r="C99" s="28">
        <v>3.57</v>
      </c>
      <c r="E99" s="28">
        <v>5.71</v>
      </c>
      <c r="F99" s="28">
        <v>0</v>
      </c>
    </row>
    <row r="100" spans="1:6" x14ac:dyDescent="0.3">
      <c r="A100" s="29">
        <v>40378</v>
      </c>
      <c r="B100" s="28">
        <v>0</v>
      </c>
      <c r="C100" s="28">
        <v>0</v>
      </c>
      <c r="E100" s="28">
        <v>-2.7</v>
      </c>
      <c r="F100" s="28">
        <v>5.71</v>
      </c>
    </row>
    <row r="101" spans="1:6" x14ac:dyDescent="0.3">
      <c r="A101" s="29">
        <v>40379</v>
      </c>
      <c r="B101" s="28">
        <v>-4.3099999999999996</v>
      </c>
      <c r="C101" s="28">
        <v>0</v>
      </c>
      <c r="E101" s="28">
        <v>-2.78</v>
      </c>
      <c r="F101" s="28">
        <v>-2.7</v>
      </c>
    </row>
    <row r="102" spans="1:6" x14ac:dyDescent="0.3">
      <c r="A102" s="29">
        <v>40380</v>
      </c>
      <c r="B102" s="28">
        <v>1.35</v>
      </c>
      <c r="C102" s="28">
        <v>-4.3099999999999996</v>
      </c>
      <c r="E102" s="28">
        <v>1.43</v>
      </c>
      <c r="F102" s="28">
        <v>-2.78</v>
      </c>
    </row>
    <row r="103" spans="1:6" x14ac:dyDescent="0.3">
      <c r="A103" s="29">
        <v>40381</v>
      </c>
      <c r="B103" s="28">
        <v>2.2200000000000002</v>
      </c>
      <c r="C103" s="28">
        <v>1.35</v>
      </c>
      <c r="E103" s="28">
        <v>-1.41</v>
      </c>
      <c r="F103" s="28">
        <v>1.43</v>
      </c>
    </row>
    <row r="104" spans="1:6" x14ac:dyDescent="0.3">
      <c r="A104" s="29">
        <v>40382</v>
      </c>
      <c r="B104" s="28">
        <v>-0.87</v>
      </c>
      <c r="C104" s="28">
        <v>2.2200000000000002</v>
      </c>
      <c r="E104" s="28">
        <v>4.29</v>
      </c>
      <c r="F104" s="28">
        <v>-1.41</v>
      </c>
    </row>
    <row r="105" spans="1:6" x14ac:dyDescent="0.3">
      <c r="A105" s="29">
        <v>40385</v>
      </c>
      <c r="B105" s="28">
        <v>1.75</v>
      </c>
      <c r="C105" s="28">
        <v>-0.87</v>
      </c>
      <c r="E105" s="28">
        <v>-1.37</v>
      </c>
      <c r="F105" s="28">
        <v>4.29</v>
      </c>
    </row>
    <row r="106" spans="1:6" x14ac:dyDescent="0.3">
      <c r="A106" s="29">
        <v>40386</v>
      </c>
      <c r="B106" s="28">
        <v>-4.3099999999999996</v>
      </c>
      <c r="C106" s="28">
        <v>1.75</v>
      </c>
      <c r="E106" s="28">
        <v>0</v>
      </c>
      <c r="F106" s="28">
        <v>-1.37</v>
      </c>
    </row>
    <row r="107" spans="1:6" x14ac:dyDescent="0.3">
      <c r="A107" s="29">
        <v>40387</v>
      </c>
      <c r="B107" s="28">
        <v>0</v>
      </c>
      <c r="C107" s="28">
        <v>-4.3099999999999996</v>
      </c>
      <c r="E107" s="28">
        <v>0</v>
      </c>
      <c r="F107" s="28">
        <v>0</v>
      </c>
    </row>
    <row r="108" spans="1:6" x14ac:dyDescent="0.3">
      <c r="A108" s="29">
        <v>40388</v>
      </c>
      <c r="B108" s="28">
        <v>3.15</v>
      </c>
      <c r="C108" s="28">
        <v>0</v>
      </c>
      <c r="E108" s="28">
        <v>0</v>
      </c>
      <c r="F108" s="28">
        <v>0</v>
      </c>
    </row>
    <row r="109" spans="1:6" x14ac:dyDescent="0.3">
      <c r="A109" s="29">
        <v>40389</v>
      </c>
      <c r="B109" s="28">
        <v>2.1800000000000002</v>
      </c>
      <c r="C109" s="28">
        <v>3.15</v>
      </c>
      <c r="E109" s="28">
        <v>0</v>
      </c>
      <c r="F109" s="28">
        <v>0</v>
      </c>
    </row>
    <row r="110" spans="1:6" x14ac:dyDescent="0.3">
      <c r="A110" s="29">
        <v>40392</v>
      </c>
      <c r="B110" s="28">
        <v>1.28</v>
      </c>
      <c r="C110" s="28">
        <v>2.1800000000000002</v>
      </c>
      <c r="E110" s="28">
        <v>2.78</v>
      </c>
      <c r="F110" s="28">
        <v>0</v>
      </c>
    </row>
    <row r="111" spans="1:6" x14ac:dyDescent="0.3">
      <c r="A111" s="29">
        <v>40393</v>
      </c>
      <c r="B111" s="28">
        <v>-0.42</v>
      </c>
      <c r="C111" s="28">
        <v>1.28</v>
      </c>
      <c r="E111" s="28">
        <v>4.05</v>
      </c>
      <c r="F111" s="28">
        <v>2.78</v>
      </c>
    </row>
    <row r="112" spans="1:6" x14ac:dyDescent="0.3">
      <c r="A112" s="29">
        <v>40394</v>
      </c>
      <c r="B112" s="28">
        <v>-2.12</v>
      </c>
      <c r="C112" s="28">
        <v>-0.42</v>
      </c>
      <c r="E112" s="28">
        <v>-1.3</v>
      </c>
      <c r="F112" s="28">
        <v>4.05</v>
      </c>
    </row>
    <row r="113" spans="1:6" x14ac:dyDescent="0.3">
      <c r="A113" s="29">
        <v>40395</v>
      </c>
      <c r="B113" s="28">
        <v>3.9</v>
      </c>
      <c r="C113" s="28">
        <v>-2.12</v>
      </c>
      <c r="E113" s="28">
        <v>7.89</v>
      </c>
      <c r="F113" s="28">
        <v>-1.3</v>
      </c>
    </row>
    <row r="114" spans="1:6" x14ac:dyDescent="0.3">
      <c r="A114" s="29">
        <v>40396</v>
      </c>
      <c r="B114" s="28">
        <v>-0.83</v>
      </c>
      <c r="C114" s="28">
        <v>3.9</v>
      </c>
      <c r="E114" s="28">
        <v>-1.22</v>
      </c>
      <c r="F114" s="28">
        <v>7.89</v>
      </c>
    </row>
    <row r="115" spans="1:6" x14ac:dyDescent="0.3">
      <c r="A115" s="29">
        <v>40399</v>
      </c>
      <c r="B115" s="28">
        <v>-1.26</v>
      </c>
      <c r="C115" s="28">
        <v>-0.83</v>
      </c>
      <c r="E115" s="28">
        <v>4.9400000000000004</v>
      </c>
      <c r="F115" s="28">
        <v>-1.22</v>
      </c>
    </row>
    <row r="116" spans="1:6" x14ac:dyDescent="0.3">
      <c r="A116" s="29">
        <v>40400</v>
      </c>
      <c r="B116" s="28">
        <v>0</v>
      </c>
      <c r="C116" s="28">
        <v>-1.26</v>
      </c>
      <c r="E116" s="28">
        <v>-2.35</v>
      </c>
      <c r="F116" s="28">
        <v>4.9400000000000004</v>
      </c>
    </row>
    <row r="117" spans="1:6" x14ac:dyDescent="0.3">
      <c r="A117" s="29">
        <v>40401</v>
      </c>
      <c r="B117" s="28">
        <v>0.43</v>
      </c>
      <c r="C117" s="28">
        <v>0</v>
      </c>
      <c r="E117" s="28">
        <v>0</v>
      </c>
      <c r="F117" s="28">
        <v>-2.35</v>
      </c>
    </row>
    <row r="118" spans="1:6" x14ac:dyDescent="0.3">
      <c r="A118" s="29">
        <v>40402</v>
      </c>
      <c r="B118" s="28">
        <v>-4.24</v>
      </c>
      <c r="C118" s="28">
        <v>0.43</v>
      </c>
      <c r="E118" s="28">
        <v>-2.41</v>
      </c>
      <c r="F118" s="28">
        <v>0</v>
      </c>
    </row>
    <row r="119" spans="1:6" x14ac:dyDescent="0.3">
      <c r="A119" s="29">
        <v>40403</v>
      </c>
      <c r="B119" s="28">
        <v>3.1</v>
      </c>
      <c r="C119" s="28">
        <v>-4.24</v>
      </c>
      <c r="E119" s="28">
        <v>1.23</v>
      </c>
      <c r="F119" s="28">
        <v>-2.41</v>
      </c>
    </row>
    <row r="120" spans="1:6" x14ac:dyDescent="0.3">
      <c r="A120" s="29">
        <v>40406</v>
      </c>
      <c r="B120" s="28">
        <v>-2.58</v>
      </c>
      <c r="C120" s="28">
        <v>3.1</v>
      </c>
      <c r="E120" s="28">
        <v>-1.22</v>
      </c>
      <c r="F120" s="28">
        <v>1.23</v>
      </c>
    </row>
    <row r="121" spans="1:6" x14ac:dyDescent="0.3">
      <c r="A121" s="29">
        <v>40407</v>
      </c>
      <c r="B121" s="28">
        <v>0</v>
      </c>
      <c r="C121" s="28">
        <v>-2.58</v>
      </c>
      <c r="E121" s="28">
        <v>2.4700000000000002</v>
      </c>
      <c r="F121" s="28">
        <v>-1.22</v>
      </c>
    </row>
    <row r="122" spans="1:6" x14ac:dyDescent="0.3">
      <c r="A122" s="29">
        <v>40408</v>
      </c>
      <c r="B122" s="28">
        <v>-0.44</v>
      </c>
      <c r="C122" s="28">
        <v>0</v>
      </c>
      <c r="E122" s="28">
        <v>2.41</v>
      </c>
      <c r="F122" s="28">
        <v>2.4700000000000002</v>
      </c>
    </row>
    <row r="123" spans="1:6" x14ac:dyDescent="0.3">
      <c r="A123" s="29">
        <v>40409</v>
      </c>
      <c r="B123" s="28">
        <v>-0.44</v>
      </c>
      <c r="C123" s="28">
        <v>-0.44</v>
      </c>
      <c r="E123" s="28">
        <v>-1.18</v>
      </c>
      <c r="F123" s="28">
        <v>2.41</v>
      </c>
    </row>
    <row r="124" spans="1:6" x14ac:dyDescent="0.3">
      <c r="A124" s="29">
        <v>40410</v>
      </c>
      <c r="B124" s="28">
        <v>0</v>
      </c>
      <c r="C124" s="28">
        <v>-0.44</v>
      </c>
      <c r="E124" s="28">
        <v>0</v>
      </c>
      <c r="F124" s="28">
        <v>-1.18</v>
      </c>
    </row>
    <row r="125" spans="1:6" x14ac:dyDescent="0.3">
      <c r="A125" s="29">
        <v>40413</v>
      </c>
      <c r="B125" s="28">
        <v>-0.44</v>
      </c>
      <c r="C125" s="28">
        <v>0</v>
      </c>
      <c r="E125" s="28">
        <v>0</v>
      </c>
      <c r="F125" s="28">
        <v>0</v>
      </c>
    </row>
    <row r="126" spans="1:6" x14ac:dyDescent="0.3">
      <c r="A126" s="29">
        <v>40414</v>
      </c>
      <c r="B126" s="28">
        <v>-3.57</v>
      </c>
      <c r="C126" s="28">
        <v>-0.44</v>
      </c>
      <c r="E126" s="28">
        <v>-2.38</v>
      </c>
      <c r="F126" s="28">
        <v>0</v>
      </c>
    </row>
    <row r="127" spans="1:6" x14ac:dyDescent="0.3">
      <c r="A127" s="29">
        <v>40415</v>
      </c>
      <c r="B127" s="28">
        <v>2.31</v>
      </c>
      <c r="C127" s="28">
        <v>-3.57</v>
      </c>
      <c r="E127" s="28">
        <v>-2.44</v>
      </c>
      <c r="F127" s="28">
        <v>-2.38</v>
      </c>
    </row>
    <row r="128" spans="1:6" x14ac:dyDescent="0.3">
      <c r="A128" s="29">
        <v>40416</v>
      </c>
      <c r="B128" s="28">
        <v>0</v>
      </c>
      <c r="C128" s="28">
        <v>2.31</v>
      </c>
      <c r="E128" s="28">
        <v>2.5</v>
      </c>
      <c r="F128" s="28">
        <v>-2.44</v>
      </c>
    </row>
    <row r="129" spans="1:6" x14ac:dyDescent="0.3">
      <c r="A129" s="29">
        <v>40417</v>
      </c>
      <c r="B129" s="28">
        <v>2.2599999999999998</v>
      </c>
      <c r="C129" s="28">
        <v>0</v>
      </c>
      <c r="E129" s="28">
        <v>0</v>
      </c>
      <c r="F129" s="28">
        <v>2.5</v>
      </c>
    </row>
    <row r="130" spans="1:6" x14ac:dyDescent="0.3">
      <c r="A130" s="29">
        <v>40420</v>
      </c>
      <c r="B130" s="28">
        <v>0</v>
      </c>
      <c r="C130" s="28">
        <v>2.2599999999999998</v>
      </c>
      <c r="E130" s="28">
        <v>2.44</v>
      </c>
      <c r="F130" s="28">
        <v>0</v>
      </c>
    </row>
    <row r="131" spans="1:6" x14ac:dyDescent="0.3">
      <c r="A131" s="29">
        <v>40421</v>
      </c>
      <c r="B131" s="28">
        <v>-0.44</v>
      </c>
      <c r="C131" s="28">
        <v>0</v>
      </c>
      <c r="E131" s="28">
        <v>-1.19</v>
      </c>
      <c r="F131" s="28">
        <v>2.44</v>
      </c>
    </row>
    <row r="132" spans="1:6" x14ac:dyDescent="0.3">
      <c r="A132" s="29">
        <v>40422</v>
      </c>
      <c r="B132" s="28">
        <v>-0.44</v>
      </c>
      <c r="C132" s="28">
        <v>-0.44</v>
      </c>
      <c r="E132" s="28">
        <v>2.41</v>
      </c>
      <c r="F132" s="28">
        <v>-1.19</v>
      </c>
    </row>
    <row r="133" spans="1:6" x14ac:dyDescent="0.3">
      <c r="A133" s="29">
        <v>40423</v>
      </c>
      <c r="B133" s="28">
        <v>0</v>
      </c>
      <c r="C133" s="28">
        <v>-0.44</v>
      </c>
      <c r="E133" s="28">
        <v>2.35</v>
      </c>
      <c r="F133" s="28">
        <v>2.41</v>
      </c>
    </row>
    <row r="134" spans="1:6" x14ac:dyDescent="0.3">
      <c r="A134" s="29">
        <v>40424</v>
      </c>
      <c r="B134" s="28">
        <v>-0.45</v>
      </c>
      <c r="C134" s="28">
        <v>0</v>
      </c>
      <c r="E134" s="28">
        <v>1.1499999999999999</v>
      </c>
      <c r="F134" s="28">
        <v>2.35</v>
      </c>
    </row>
    <row r="135" spans="1:6" x14ac:dyDescent="0.3">
      <c r="A135" s="29">
        <v>40427</v>
      </c>
      <c r="B135" s="28">
        <v>-0.45</v>
      </c>
      <c r="C135" s="28">
        <v>-0.45</v>
      </c>
      <c r="E135" s="28">
        <v>3.41</v>
      </c>
      <c r="F135" s="28">
        <v>1.1499999999999999</v>
      </c>
    </row>
    <row r="136" spans="1:6" x14ac:dyDescent="0.3">
      <c r="A136" s="29">
        <v>40428</v>
      </c>
      <c r="B136" s="28">
        <v>0</v>
      </c>
      <c r="C136" s="28">
        <v>-0.45</v>
      </c>
      <c r="E136" s="28">
        <v>-5.49</v>
      </c>
      <c r="F136" s="28">
        <v>3.41</v>
      </c>
    </row>
    <row r="137" spans="1:6" x14ac:dyDescent="0.3">
      <c r="A137" s="29">
        <v>40429</v>
      </c>
      <c r="B137" s="28">
        <v>0.9</v>
      </c>
      <c r="C137" s="28">
        <v>0</v>
      </c>
      <c r="E137" s="28">
        <v>2.33</v>
      </c>
      <c r="F137" s="28">
        <v>-5.49</v>
      </c>
    </row>
    <row r="138" spans="1:6" x14ac:dyDescent="0.3">
      <c r="A138" s="29">
        <v>40430</v>
      </c>
      <c r="B138" s="28">
        <v>0.89</v>
      </c>
      <c r="C138" s="28">
        <v>0.9</v>
      </c>
      <c r="E138" s="28">
        <v>3.41</v>
      </c>
      <c r="F138" s="28">
        <v>2.33</v>
      </c>
    </row>
    <row r="139" spans="1:6" x14ac:dyDescent="0.3">
      <c r="A139" s="29">
        <v>40431</v>
      </c>
      <c r="B139" s="28">
        <v>0</v>
      </c>
      <c r="C139" s="28">
        <v>0.89</v>
      </c>
      <c r="E139" s="28">
        <v>-3.3</v>
      </c>
      <c r="F139" s="28">
        <v>3.41</v>
      </c>
    </row>
    <row r="140" spans="1:6" x14ac:dyDescent="0.3">
      <c r="A140" s="29">
        <v>40434</v>
      </c>
      <c r="B140" s="28">
        <v>0</v>
      </c>
      <c r="C140" s="28">
        <v>0</v>
      </c>
      <c r="E140" s="28">
        <v>1.1399999999999999</v>
      </c>
      <c r="F140" s="28">
        <v>-3.3</v>
      </c>
    </row>
    <row r="141" spans="1:6" x14ac:dyDescent="0.3">
      <c r="A141" s="29">
        <v>40435</v>
      </c>
      <c r="B141" s="28">
        <v>0</v>
      </c>
      <c r="C141" s="28">
        <v>0</v>
      </c>
      <c r="E141" s="28">
        <v>1.1200000000000001</v>
      </c>
      <c r="F141" s="28">
        <v>1.1399999999999999</v>
      </c>
    </row>
    <row r="142" spans="1:6" x14ac:dyDescent="0.3">
      <c r="A142" s="29">
        <v>40436</v>
      </c>
      <c r="B142" s="28">
        <v>0</v>
      </c>
      <c r="C142" s="28">
        <v>0</v>
      </c>
      <c r="E142" s="28">
        <v>-2.2200000000000002</v>
      </c>
      <c r="F142" s="28">
        <v>1.1200000000000001</v>
      </c>
    </row>
    <row r="143" spans="1:6" x14ac:dyDescent="0.3">
      <c r="A143" s="29">
        <v>40437</v>
      </c>
      <c r="B143" s="28">
        <v>-2.65</v>
      </c>
      <c r="C143" s="28">
        <v>0</v>
      </c>
      <c r="E143" s="28">
        <v>0</v>
      </c>
      <c r="F143" s="28">
        <v>-2.2200000000000002</v>
      </c>
    </row>
    <row r="144" spans="1:6" x14ac:dyDescent="0.3">
      <c r="A144" s="29">
        <v>40438</v>
      </c>
      <c r="B144" s="28">
        <v>0.45</v>
      </c>
      <c r="C144" s="28">
        <v>-2.65</v>
      </c>
      <c r="E144" s="28">
        <v>0</v>
      </c>
      <c r="F144" s="28">
        <v>0</v>
      </c>
    </row>
    <row r="145" spans="1:6" x14ac:dyDescent="0.3">
      <c r="A145" s="29">
        <v>40441</v>
      </c>
      <c r="B145" s="28">
        <v>3.17</v>
      </c>
      <c r="C145" s="28">
        <v>0.45</v>
      </c>
      <c r="E145" s="28">
        <v>0</v>
      </c>
      <c r="F145" s="28">
        <v>0</v>
      </c>
    </row>
    <row r="146" spans="1:6" x14ac:dyDescent="0.3">
      <c r="A146" s="29">
        <v>40442</v>
      </c>
      <c r="B146" s="28">
        <v>0.88</v>
      </c>
      <c r="C146" s="28">
        <v>3.17</v>
      </c>
      <c r="E146" s="28">
        <v>-1.1399999999999999</v>
      </c>
      <c r="F146" s="28">
        <v>0</v>
      </c>
    </row>
    <row r="147" spans="1:6" x14ac:dyDescent="0.3">
      <c r="A147" s="29">
        <v>40443</v>
      </c>
      <c r="B147" s="28">
        <v>-0.87</v>
      </c>
      <c r="C147" s="28">
        <v>0.88</v>
      </c>
      <c r="E147" s="28">
        <v>0</v>
      </c>
      <c r="F147" s="28">
        <v>-1.1399999999999999</v>
      </c>
    </row>
    <row r="148" spans="1:6" x14ac:dyDescent="0.3">
      <c r="A148" s="29">
        <v>40444</v>
      </c>
      <c r="B148" s="28">
        <v>-1.75</v>
      </c>
      <c r="C148" s="28">
        <v>-0.87</v>
      </c>
      <c r="E148" s="28">
        <v>-5.75</v>
      </c>
      <c r="F148" s="28">
        <v>0</v>
      </c>
    </row>
    <row r="149" spans="1:6" x14ac:dyDescent="0.3">
      <c r="A149" s="29">
        <v>40445</v>
      </c>
      <c r="B149" s="28">
        <v>0.45</v>
      </c>
      <c r="C149" s="28">
        <v>-1.75</v>
      </c>
      <c r="E149" s="28">
        <v>2.44</v>
      </c>
      <c r="F149" s="28">
        <v>-5.75</v>
      </c>
    </row>
    <row r="150" spans="1:6" x14ac:dyDescent="0.3">
      <c r="A150" s="29">
        <v>40448</v>
      </c>
      <c r="B150" s="28">
        <v>0</v>
      </c>
      <c r="C150" s="28">
        <v>0.45</v>
      </c>
      <c r="E150" s="28">
        <v>2.38</v>
      </c>
      <c r="F150" s="28">
        <v>2.44</v>
      </c>
    </row>
    <row r="151" spans="1:6" x14ac:dyDescent="0.3">
      <c r="A151" s="29">
        <v>40449</v>
      </c>
      <c r="B151" s="28">
        <v>0</v>
      </c>
      <c r="C151" s="28">
        <v>0</v>
      </c>
      <c r="E151" s="28">
        <v>-1.1599999999999999</v>
      </c>
      <c r="F151" s="28">
        <v>2.38</v>
      </c>
    </row>
    <row r="152" spans="1:6" x14ac:dyDescent="0.3">
      <c r="A152" s="29">
        <v>40450</v>
      </c>
      <c r="B152" s="28">
        <v>0.89</v>
      </c>
      <c r="C152" s="28">
        <v>0</v>
      </c>
      <c r="E152" s="28">
        <v>-2.35</v>
      </c>
      <c r="F152" s="28">
        <v>-1.1599999999999999</v>
      </c>
    </row>
    <row r="153" spans="1:6" x14ac:dyDescent="0.3">
      <c r="A153" s="29">
        <v>40451</v>
      </c>
      <c r="B153" s="28">
        <v>4.41</v>
      </c>
      <c r="C153" s="28">
        <v>0.89</v>
      </c>
      <c r="E153" s="28">
        <v>1.2</v>
      </c>
      <c r="F153" s="28">
        <v>-2.35</v>
      </c>
    </row>
    <row r="154" spans="1:6" x14ac:dyDescent="0.3">
      <c r="A154" s="29">
        <v>40452</v>
      </c>
      <c r="B154" s="28">
        <v>-2.11</v>
      </c>
      <c r="C154" s="28">
        <v>4.41</v>
      </c>
      <c r="E154" s="28">
        <v>2.38</v>
      </c>
      <c r="F154" s="28">
        <v>1.2</v>
      </c>
    </row>
    <row r="155" spans="1:6" x14ac:dyDescent="0.3">
      <c r="A155" s="29">
        <v>40455</v>
      </c>
      <c r="B155" s="28">
        <v>1.72</v>
      </c>
      <c r="C155" s="28">
        <v>-2.11</v>
      </c>
      <c r="E155" s="28">
        <v>2.33</v>
      </c>
      <c r="F155" s="28">
        <v>2.38</v>
      </c>
    </row>
    <row r="156" spans="1:6" x14ac:dyDescent="0.3">
      <c r="A156" s="29">
        <v>40456</v>
      </c>
      <c r="B156" s="28">
        <v>-0.85</v>
      </c>
      <c r="C156" s="28">
        <v>1.72</v>
      </c>
      <c r="E156" s="28">
        <v>0</v>
      </c>
      <c r="F156" s="28">
        <v>2.33</v>
      </c>
    </row>
    <row r="157" spans="1:6" x14ac:dyDescent="0.3">
      <c r="A157" s="29">
        <v>40457</v>
      </c>
      <c r="B157" s="28">
        <v>-0.43</v>
      </c>
      <c r="C157" s="28">
        <v>-0.85</v>
      </c>
      <c r="E157" s="28">
        <v>1.1399999999999999</v>
      </c>
      <c r="F157" s="28">
        <v>0</v>
      </c>
    </row>
    <row r="158" spans="1:6" x14ac:dyDescent="0.3">
      <c r="A158" s="29">
        <v>40458</v>
      </c>
      <c r="B158" s="28">
        <v>0.86</v>
      </c>
      <c r="C158" s="28">
        <v>-0.43</v>
      </c>
      <c r="E158" s="28">
        <v>3.37</v>
      </c>
      <c r="F158" s="28">
        <v>1.1399999999999999</v>
      </c>
    </row>
    <row r="159" spans="1:6" x14ac:dyDescent="0.3">
      <c r="A159" s="29">
        <v>40459</v>
      </c>
      <c r="B159" s="28">
        <v>0.85</v>
      </c>
      <c r="C159" s="28">
        <v>0.86</v>
      </c>
      <c r="E159" s="28">
        <v>0</v>
      </c>
      <c r="F159" s="28">
        <v>3.37</v>
      </c>
    </row>
    <row r="160" spans="1:6" x14ac:dyDescent="0.3">
      <c r="A160" s="29">
        <v>40462</v>
      </c>
      <c r="B160" s="28">
        <v>4.6399999999999997</v>
      </c>
      <c r="C160" s="28">
        <v>0.85</v>
      </c>
      <c r="E160" s="28">
        <v>5.43</v>
      </c>
      <c r="F160" s="28">
        <v>0</v>
      </c>
    </row>
    <row r="161" spans="1:6" x14ac:dyDescent="0.3">
      <c r="A161" s="29">
        <v>40463</v>
      </c>
      <c r="B161" s="28">
        <v>-2.42</v>
      </c>
      <c r="C161" s="28">
        <v>4.6399999999999997</v>
      </c>
      <c r="E161" s="28">
        <v>3.09</v>
      </c>
      <c r="F161" s="28">
        <v>5.43</v>
      </c>
    </row>
    <row r="162" spans="1:6" x14ac:dyDescent="0.3">
      <c r="A162" s="29">
        <v>40464</v>
      </c>
      <c r="B162" s="28">
        <v>1.65</v>
      </c>
      <c r="C162" s="28">
        <v>-2.42</v>
      </c>
      <c r="E162" s="28">
        <v>5</v>
      </c>
      <c r="F162" s="28">
        <v>3.09</v>
      </c>
    </row>
    <row r="163" spans="1:6" x14ac:dyDescent="0.3">
      <c r="A163" s="29">
        <v>40465</v>
      </c>
      <c r="B163" s="28">
        <v>2.0299999999999998</v>
      </c>
      <c r="C163" s="28">
        <v>1.65</v>
      </c>
      <c r="E163" s="28">
        <v>2.86</v>
      </c>
      <c r="F163" s="28">
        <v>5</v>
      </c>
    </row>
    <row r="164" spans="1:6" x14ac:dyDescent="0.3">
      <c r="A164" s="29">
        <v>40466</v>
      </c>
      <c r="B164" s="28">
        <v>-4.38</v>
      </c>
      <c r="C164" s="28">
        <v>2.0299999999999998</v>
      </c>
      <c r="E164" s="28">
        <v>0.93</v>
      </c>
      <c r="F164" s="28">
        <v>2.86</v>
      </c>
    </row>
    <row r="165" spans="1:6" x14ac:dyDescent="0.3">
      <c r="A165" s="29">
        <v>40469</v>
      </c>
      <c r="B165" s="28">
        <v>2.08</v>
      </c>
      <c r="C165" s="28">
        <v>-4.38</v>
      </c>
      <c r="E165" s="28">
        <v>-1.83</v>
      </c>
      <c r="F165" s="28">
        <v>0.93</v>
      </c>
    </row>
    <row r="166" spans="1:6" x14ac:dyDescent="0.3">
      <c r="A166" s="29">
        <v>40470</v>
      </c>
      <c r="B166" s="28">
        <v>0</v>
      </c>
      <c r="C166" s="28">
        <v>2.08</v>
      </c>
      <c r="E166" s="28">
        <v>1.87</v>
      </c>
      <c r="F166" s="28">
        <v>-1.83</v>
      </c>
    </row>
    <row r="167" spans="1:6" x14ac:dyDescent="0.3">
      <c r="A167" s="29">
        <v>40471</v>
      </c>
      <c r="B167" s="28">
        <v>-2.04</v>
      </c>
      <c r="C167" s="28">
        <v>0</v>
      </c>
      <c r="E167" s="28">
        <v>0.92</v>
      </c>
      <c r="F167" s="28">
        <v>1.87</v>
      </c>
    </row>
    <row r="168" spans="1:6" x14ac:dyDescent="0.3">
      <c r="A168" s="29">
        <v>40472</v>
      </c>
      <c r="B168" s="28">
        <v>0</v>
      </c>
      <c r="C168" s="28">
        <v>-2.04</v>
      </c>
      <c r="E168" s="28">
        <v>6.36</v>
      </c>
      <c r="F168" s="28">
        <v>0.92</v>
      </c>
    </row>
    <row r="169" spans="1:6" x14ac:dyDescent="0.3">
      <c r="A169" s="29">
        <v>40473</v>
      </c>
      <c r="B169" s="28">
        <v>-1.25</v>
      </c>
      <c r="C169" s="28">
        <v>0</v>
      </c>
      <c r="E169" s="28">
        <v>5.13</v>
      </c>
      <c r="F169" s="28">
        <v>6.36</v>
      </c>
    </row>
    <row r="170" spans="1:6" x14ac:dyDescent="0.3">
      <c r="A170" s="29">
        <v>40476</v>
      </c>
      <c r="B170" s="28">
        <v>3.8</v>
      </c>
      <c r="C170" s="28">
        <v>-1.25</v>
      </c>
      <c r="E170" s="28">
        <v>-1.63</v>
      </c>
      <c r="F170" s="28">
        <v>5.13</v>
      </c>
    </row>
    <row r="171" spans="1:6" x14ac:dyDescent="0.3">
      <c r="A171" s="29">
        <v>40477</v>
      </c>
      <c r="B171" s="28">
        <v>-1.63</v>
      </c>
      <c r="C171" s="28">
        <v>3.8</v>
      </c>
      <c r="E171" s="28">
        <v>-2.48</v>
      </c>
      <c r="F171" s="28">
        <v>-1.63</v>
      </c>
    </row>
    <row r="172" spans="1:6" x14ac:dyDescent="0.3">
      <c r="A172" s="29">
        <v>40478</v>
      </c>
      <c r="B172" s="28">
        <v>0</v>
      </c>
      <c r="C172" s="28">
        <v>-1.63</v>
      </c>
      <c r="E172" s="28">
        <v>-0.85</v>
      </c>
      <c r="F172" s="28">
        <v>-2.48</v>
      </c>
    </row>
    <row r="173" spans="1:6" x14ac:dyDescent="0.3">
      <c r="A173" s="29">
        <v>40479</v>
      </c>
      <c r="B173" s="28">
        <v>0</v>
      </c>
      <c r="C173" s="28">
        <v>0</v>
      </c>
      <c r="E173" s="28">
        <v>-0.85</v>
      </c>
      <c r="F173" s="28">
        <v>-0.85</v>
      </c>
    </row>
    <row r="174" spans="1:6" x14ac:dyDescent="0.3">
      <c r="A174" s="29">
        <v>40480</v>
      </c>
      <c r="B174" s="28">
        <v>0.41</v>
      </c>
      <c r="C174" s="28">
        <v>0</v>
      </c>
      <c r="E174" s="28">
        <v>1.72</v>
      </c>
      <c r="F174" s="28">
        <v>-0.85</v>
      </c>
    </row>
    <row r="175" spans="1:6" x14ac:dyDescent="0.3">
      <c r="A175" s="29">
        <v>40483</v>
      </c>
      <c r="B175" s="28">
        <v>-1.23</v>
      </c>
      <c r="C175" s="28">
        <v>0.41</v>
      </c>
      <c r="E175" s="28">
        <v>1.69</v>
      </c>
      <c r="F175" s="28">
        <v>1.72</v>
      </c>
    </row>
    <row r="176" spans="1:6" x14ac:dyDescent="0.3">
      <c r="A176" s="29">
        <v>40484</v>
      </c>
      <c r="B176" s="28">
        <v>3.33</v>
      </c>
      <c r="C176" s="28">
        <v>-1.23</v>
      </c>
      <c r="E176" s="28">
        <v>0</v>
      </c>
      <c r="F176" s="28">
        <v>1.69</v>
      </c>
    </row>
    <row r="177" spans="1:6" x14ac:dyDescent="0.3">
      <c r="A177" s="29">
        <v>40485</v>
      </c>
      <c r="B177" s="28">
        <v>-0.81</v>
      </c>
      <c r="C177" s="28">
        <v>3.33</v>
      </c>
      <c r="E177" s="28">
        <v>0</v>
      </c>
      <c r="F177" s="28">
        <v>0</v>
      </c>
    </row>
    <row r="178" spans="1:6" x14ac:dyDescent="0.3">
      <c r="A178" s="29">
        <v>40486</v>
      </c>
      <c r="B178" s="28">
        <v>8.5399999999999991</v>
      </c>
      <c r="C178" s="28">
        <v>-0.81</v>
      </c>
      <c r="E178" s="28">
        <v>-10.83</v>
      </c>
      <c r="F178" s="28">
        <v>0</v>
      </c>
    </row>
    <row r="179" spans="1:6" x14ac:dyDescent="0.3">
      <c r="A179" s="29">
        <v>40487</v>
      </c>
      <c r="B179" s="28">
        <v>1.87</v>
      </c>
      <c r="C179" s="28">
        <v>8.5399999999999991</v>
      </c>
      <c r="E179" s="28">
        <v>-2.8</v>
      </c>
      <c r="F179" s="28">
        <v>-10.83</v>
      </c>
    </row>
    <row r="180" spans="1:6" x14ac:dyDescent="0.3">
      <c r="A180" s="29">
        <v>40490</v>
      </c>
      <c r="B180" s="28">
        <v>1.47</v>
      </c>
      <c r="C180" s="28">
        <v>1.87</v>
      </c>
      <c r="E180" s="28">
        <v>-2.88</v>
      </c>
      <c r="F180" s="28">
        <v>-2.8</v>
      </c>
    </row>
    <row r="181" spans="1:6" x14ac:dyDescent="0.3">
      <c r="A181" s="29">
        <v>40491</v>
      </c>
      <c r="B181" s="28">
        <v>0.72</v>
      </c>
      <c r="C181" s="28">
        <v>1.47</v>
      </c>
      <c r="E181" s="28">
        <v>-4.95</v>
      </c>
      <c r="F181" s="28">
        <v>-2.88</v>
      </c>
    </row>
    <row r="182" spans="1:6" x14ac:dyDescent="0.3">
      <c r="A182" s="29">
        <v>40492</v>
      </c>
      <c r="B182" s="28">
        <v>2.52</v>
      </c>
      <c r="C182" s="28">
        <v>0.72</v>
      </c>
      <c r="E182" s="28">
        <v>5.21</v>
      </c>
      <c r="F182" s="28">
        <v>-4.95</v>
      </c>
    </row>
    <row r="183" spans="1:6" x14ac:dyDescent="0.3">
      <c r="A183" s="29">
        <v>40493</v>
      </c>
      <c r="B183" s="28">
        <v>1.75</v>
      </c>
      <c r="C183" s="28">
        <v>2.52</v>
      </c>
      <c r="E183" s="28">
        <v>0.99</v>
      </c>
      <c r="F183" s="28">
        <v>5.21</v>
      </c>
    </row>
    <row r="184" spans="1:6" x14ac:dyDescent="0.3">
      <c r="A184" s="29">
        <v>40494</v>
      </c>
      <c r="B184" s="28">
        <v>-0.34</v>
      </c>
      <c r="C184" s="28">
        <v>1.75</v>
      </c>
      <c r="E184" s="28">
        <v>0.98</v>
      </c>
      <c r="F184" s="28">
        <v>0.99</v>
      </c>
    </row>
    <row r="185" spans="1:6" x14ac:dyDescent="0.3">
      <c r="A185" s="29">
        <v>40497</v>
      </c>
      <c r="B185" s="28">
        <v>-1.38</v>
      </c>
      <c r="C185" s="28">
        <v>-0.34</v>
      </c>
      <c r="E185" s="28">
        <v>2.91</v>
      </c>
      <c r="F185" s="28">
        <v>0.98</v>
      </c>
    </row>
    <row r="186" spans="1:6" x14ac:dyDescent="0.3">
      <c r="A186" s="29">
        <v>40498</v>
      </c>
      <c r="B186" s="28">
        <v>0</v>
      </c>
      <c r="C186" s="28">
        <v>-1.38</v>
      </c>
      <c r="E186" s="28">
        <v>-1.89</v>
      </c>
      <c r="F186" s="28">
        <v>2.91</v>
      </c>
    </row>
    <row r="187" spans="1:6" x14ac:dyDescent="0.3">
      <c r="A187" s="29">
        <v>40499</v>
      </c>
      <c r="B187" s="28">
        <v>-0.7</v>
      </c>
      <c r="C187" s="28">
        <v>0</v>
      </c>
      <c r="E187" s="28">
        <v>0.96</v>
      </c>
      <c r="F187" s="28">
        <v>-1.89</v>
      </c>
    </row>
    <row r="188" spans="1:6" x14ac:dyDescent="0.3">
      <c r="A188" s="29">
        <v>40500</v>
      </c>
      <c r="B188" s="28">
        <v>1.41</v>
      </c>
      <c r="C188" s="28">
        <v>-0.7</v>
      </c>
      <c r="E188" s="28">
        <v>-1.9</v>
      </c>
      <c r="F188" s="28">
        <v>0.96</v>
      </c>
    </row>
    <row r="189" spans="1:6" x14ac:dyDescent="0.3">
      <c r="A189" s="29">
        <v>40501</v>
      </c>
      <c r="B189" s="28">
        <v>-1.74</v>
      </c>
      <c r="C189" s="28">
        <v>1.41</v>
      </c>
      <c r="E189" s="28">
        <v>3.88</v>
      </c>
      <c r="F189" s="28">
        <v>-1.9</v>
      </c>
    </row>
    <row r="190" spans="1:6" x14ac:dyDescent="0.3">
      <c r="A190" s="29">
        <v>40504</v>
      </c>
      <c r="B190" s="28">
        <v>1.06</v>
      </c>
      <c r="C190" s="28">
        <v>-1.74</v>
      </c>
      <c r="E190" s="28">
        <v>-1.03</v>
      </c>
      <c r="F190" s="28">
        <v>3.88</v>
      </c>
    </row>
    <row r="191" spans="1:6" x14ac:dyDescent="0.3">
      <c r="A191" s="29">
        <v>40505</v>
      </c>
      <c r="B191" s="28">
        <v>-1.05</v>
      </c>
      <c r="C191" s="28">
        <v>1.06</v>
      </c>
      <c r="E191" s="28">
        <v>-1.79</v>
      </c>
      <c r="F191" s="28">
        <v>-1.03</v>
      </c>
    </row>
    <row r="192" spans="1:6" x14ac:dyDescent="0.3">
      <c r="A192" s="29">
        <v>40506</v>
      </c>
      <c r="B192" s="28">
        <v>0</v>
      </c>
      <c r="C192" s="28">
        <v>-1.05</v>
      </c>
      <c r="E192" s="28">
        <v>-1.44</v>
      </c>
      <c r="F192" s="28">
        <v>-1.79</v>
      </c>
    </row>
    <row r="193" spans="1:6" x14ac:dyDescent="0.3">
      <c r="A193" s="29">
        <v>40507</v>
      </c>
      <c r="B193" s="28">
        <v>1.67</v>
      </c>
      <c r="C193" s="28">
        <v>0</v>
      </c>
      <c r="E193" s="28">
        <v>1.46</v>
      </c>
      <c r="F193" s="28">
        <v>-1.44</v>
      </c>
    </row>
    <row r="194" spans="1:6" x14ac:dyDescent="0.3">
      <c r="A194" s="29">
        <v>40508</v>
      </c>
      <c r="B194" s="28">
        <v>1.1499999999999999</v>
      </c>
      <c r="C194" s="28">
        <v>1.67</v>
      </c>
      <c r="E194" s="28">
        <v>-0.57999999999999996</v>
      </c>
      <c r="F194" s="28">
        <v>1.46</v>
      </c>
    </row>
    <row r="195" spans="1:6" x14ac:dyDescent="0.3">
      <c r="A195" s="29">
        <v>40511</v>
      </c>
      <c r="B195" s="28">
        <v>-2.76</v>
      </c>
      <c r="C195" s="28">
        <v>1.1499999999999999</v>
      </c>
      <c r="E195" s="28">
        <v>0.1</v>
      </c>
      <c r="F195" s="28">
        <v>-0.57999999999999996</v>
      </c>
    </row>
    <row r="196" spans="1:6" x14ac:dyDescent="0.3">
      <c r="A196" s="29">
        <v>40512</v>
      </c>
      <c r="B196" s="28">
        <v>3.19</v>
      </c>
      <c r="C196" s="28">
        <v>-2.76</v>
      </c>
      <c r="E196" s="28">
        <v>-2.42</v>
      </c>
      <c r="F196" s="28">
        <v>0.1</v>
      </c>
    </row>
  </sheetData>
  <mergeCells count="2">
    <mergeCell ref="B3:C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4"/>
  <sheetViews>
    <sheetView workbookViewId="0">
      <selection activeCell="H18" sqref="H18"/>
    </sheetView>
  </sheetViews>
  <sheetFormatPr defaultRowHeight="13.8" x14ac:dyDescent="0.3"/>
  <cols>
    <col min="1" max="1" width="17.77734375" bestFit="1" customWidth="1"/>
    <col min="6" max="6" width="26" customWidth="1"/>
  </cols>
  <sheetData>
    <row r="1" spans="1:8" x14ac:dyDescent="0.3">
      <c r="A1" s="9" t="s">
        <v>168</v>
      </c>
    </row>
    <row r="2" spans="1:8" x14ac:dyDescent="0.3">
      <c r="A2" s="9" t="s">
        <v>169</v>
      </c>
    </row>
    <row r="3" spans="1:8" x14ac:dyDescent="0.3">
      <c r="A3" s="12" t="s">
        <v>37</v>
      </c>
      <c r="B3" s="12" t="s">
        <v>38</v>
      </c>
      <c r="C3" s="12" t="s">
        <v>39</v>
      </c>
    </row>
    <row r="4" spans="1:8" x14ac:dyDescent="0.3">
      <c r="A4" t="s">
        <v>40</v>
      </c>
      <c r="B4">
        <v>69.599999999999994</v>
      </c>
      <c r="C4">
        <v>600</v>
      </c>
    </row>
    <row r="5" spans="1:8" x14ac:dyDescent="0.3">
      <c r="A5" t="s">
        <v>41</v>
      </c>
      <c r="B5">
        <v>68.3</v>
      </c>
      <c r="C5">
        <v>2250</v>
      </c>
    </row>
    <row r="6" spans="1:8" x14ac:dyDescent="0.3">
      <c r="A6" t="s">
        <v>42</v>
      </c>
      <c r="B6">
        <v>66.400000000000006</v>
      </c>
      <c r="C6">
        <v>1880</v>
      </c>
    </row>
    <row r="7" spans="1:8" x14ac:dyDescent="0.3">
      <c r="A7" t="s">
        <v>43</v>
      </c>
      <c r="B7">
        <v>71.8</v>
      </c>
      <c r="C7">
        <v>2980</v>
      </c>
    </row>
    <row r="8" spans="1:8" x14ac:dyDescent="0.3">
      <c r="A8" t="s">
        <v>44</v>
      </c>
      <c r="B8">
        <v>65.400000000000006</v>
      </c>
      <c r="C8">
        <v>2780</v>
      </c>
      <c r="F8" s="9" t="s">
        <v>131</v>
      </c>
    </row>
    <row r="9" spans="1:8" x14ac:dyDescent="0.3">
      <c r="A9" t="s">
        <v>45</v>
      </c>
      <c r="B9">
        <v>67.2</v>
      </c>
      <c r="C9">
        <v>1690</v>
      </c>
    </row>
    <row r="10" spans="1:8" x14ac:dyDescent="0.3">
      <c r="A10" t="s">
        <v>46</v>
      </c>
      <c r="B10">
        <v>66.5</v>
      </c>
      <c r="C10">
        <v>1640</v>
      </c>
      <c r="F10" t="s">
        <v>132</v>
      </c>
      <c r="G10" t="s">
        <v>133</v>
      </c>
    </row>
    <row r="11" spans="1:8" x14ac:dyDescent="0.3">
      <c r="A11" t="s">
        <v>47</v>
      </c>
      <c r="B11">
        <v>66.400000000000006</v>
      </c>
      <c r="C11">
        <v>1320</v>
      </c>
      <c r="F11" t="s">
        <v>134</v>
      </c>
      <c r="G11" t="s">
        <v>135</v>
      </c>
    </row>
    <row r="12" spans="1:8" x14ac:dyDescent="0.3">
      <c r="A12" t="s">
        <v>48</v>
      </c>
      <c r="B12">
        <v>64.599999999999994</v>
      </c>
      <c r="C12">
        <v>2242</v>
      </c>
    </row>
    <row r="13" spans="1:8" x14ac:dyDescent="0.3">
      <c r="A13" t="s">
        <v>49</v>
      </c>
      <c r="B13">
        <v>65.5</v>
      </c>
      <c r="C13">
        <v>2370</v>
      </c>
    </row>
    <row r="14" spans="1:8" x14ac:dyDescent="0.3">
      <c r="A14" t="s">
        <v>50</v>
      </c>
      <c r="B14">
        <v>51</v>
      </c>
      <c r="C14">
        <v>630</v>
      </c>
      <c r="F14" s="9" t="s">
        <v>136</v>
      </c>
    </row>
    <row r="15" spans="1:8" x14ac:dyDescent="0.3">
      <c r="A15" t="s">
        <v>51</v>
      </c>
      <c r="B15">
        <v>62.3</v>
      </c>
      <c r="C15">
        <v>2680</v>
      </c>
    </row>
    <row r="16" spans="1:8" x14ac:dyDescent="0.3">
      <c r="A16" t="s">
        <v>52</v>
      </c>
      <c r="B16">
        <v>68.099999999999994</v>
      </c>
      <c r="C16">
        <v>1940</v>
      </c>
      <c r="F16" t="s">
        <v>34</v>
      </c>
      <c r="G16" s="16" t="s">
        <v>137</v>
      </c>
      <c r="H16" s="11">
        <f>CORREL(B4:B94,C4:C94)</f>
        <v>0.64296345305357039</v>
      </c>
    </row>
    <row r="17" spans="1:8" x14ac:dyDescent="0.3">
      <c r="A17" t="s">
        <v>53</v>
      </c>
      <c r="B17">
        <v>63.4</v>
      </c>
      <c r="C17">
        <v>1260</v>
      </c>
      <c r="G17" s="15"/>
    </row>
    <row r="18" spans="1:8" x14ac:dyDescent="0.3">
      <c r="A18" t="s">
        <v>54</v>
      </c>
      <c r="B18">
        <v>63.4</v>
      </c>
      <c r="C18">
        <v>980</v>
      </c>
      <c r="F18" t="s">
        <v>138</v>
      </c>
      <c r="G18" s="16" t="s">
        <v>139</v>
      </c>
      <c r="H18" s="1">
        <f>(H16*SQRT(H24))/SQRT(1-H16^2)</f>
        <v>7.9197414331643552</v>
      </c>
    </row>
    <row r="19" spans="1:8" x14ac:dyDescent="0.3">
      <c r="A19" t="s">
        <v>55</v>
      </c>
      <c r="B19">
        <v>60.4</v>
      </c>
      <c r="C19">
        <v>330</v>
      </c>
    </row>
    <row r="20" spans="1:8" x14ac:dyDescent="0.3">
      <c r="A20" t="s">
        <v>56</v>
      </c>
      <c r="B20">
        <v>62.1</v>
      </c>
      <c r="C20">
        <v>2490</v>
      </c>
    </row>
    <row r="21" spans="1:8" x14ac:dyDescent="0.3">
      <c r="A21" t="s">
        <v>57</v>
      </c>
      <c r="B21">
        <v>64.400000000000006</v>
      </c>
      <c r="C21">
        <v>1110</v>
      </c>
      <c r="F21" s="9" t="s">
        <v>140</v>
      </c>
    </row>
    <row r="22" spans="1:8" x14ac:dyDescent="0.3">
      <c r="A22" t="s">
        <v>58</v>
      </c>
      <c r="B22">
        <v>56.8</v>
      </c>
      <c r="C22">
        <v>1160</v>
      </c>
      <c r="F22" t="s">
        <v>141</v>
      </c>
      <c r="G22" s="15" t="s">
        <v>151</v>
      </c>
      <c r="H22" s="14">
        <v>0.05</v>
      </c>
    </row>
    <row r="23" spans="1:8" x14ac:dyDescent="0.3">
      <c r="A23" t="s">
        <v>59</v>
      </c>
      <c r="B23">
        <v>68.400000000000006</v>
      </c>
      <c r="C23">
        <v>2560</v>
      </c>
      <c r="F23" t="s">
        <v>142</v>
      </c>
      <c r="G23" s="16" t="s">
        <v>143</v>
      </c>
      <c r="H23">
        <f>COUNT(B4:B94)</f>
        <v>91</v>
      </c>
    </row>
    <row r="24" spans="1:8" x14ac:dyDescent="0.3">
      <c r="A24" t="s">
        <v>60</v>
      </c>
      <c r="B24">
        <v>66.7</v>
      </c>
      <c r="C24">
        <v>2560</v>
      </c>
      <c r="F24" t="s">
        <v>144</v>
      </c>
      <c r="G24" s="15" t="s">
        <v>150</v>
      </c>
      <c r="H24">
        <f>H23-2</f>
        <v>89</v>
      </c>
    </row>
    <row r="25" spans="1:8" x14ac:dyDescent="0.3">
      <c r="A25" t="s">
        <v>61</v>
      </c>
      <c r="B25">
        <v>73.3</v>
      </c>
      <c r="C25">
        <v>17000</v>
      </c>
    </row>
    <row r="26" spans="1:8" x14ac:dyDescent="0.3">
      <c r="A26" t="s">
        <v>62</v>
      </c>
      <c r="B26">
        <v>70</v>
      </c>
      <c r="C26">
        <v>15540</v>
      </c>
      <c r="F26" t="s">
        <v>145</v>
      </c>
      <c r="H26" s="1">
        <f>_xlfn.T.INV.2T(H22,H24)</f>
        <v>1.986978699506285</v>
      </c>
    </row>
    <row r="27" spans="1:8" x14ac:dyDescent="0.3">
      <c r="A27" t="s">
        <v>63</v>
      </c>
      <c r="B27">
        <v>73</v>
      </c>
      <c r="C27">
        <v>20470</v>
      </c>
      <c r="H27" s="11"/>
    </row>
    <row r="28" spans="1:8" x14ac:dyDescent="0.3">
      <c r="A28" t="s">
        <v>64</v>
      </c>
      <c r="B28">
        <v>71.8</v>
      </c>
      <c r="C28">
        <v>22080</v>
      </c>
      <c r="H28" s="11"/>
    </row>
    <row r="29" spans="1:8" x14ac:dyDescent="0.3">
      <c r="A29" t="s">
        <v>65</v>
      </c>
      <c r="B29">
        <v>70.7</v>
      </c>
      <c r="C29">
        <v>26040</v>
      </c>
    </row>
    <row r="30" spans="1:8" x14ac:dyDescent="0.3">
      <c r="A30" t="s">
        <v>66</v>
      </c>
      <c r="B30">
        <v>72.3</v>
      </c>
      <c r="C30">
        <v>19490</v>
      </c>
    </row>
    <row r="31" spans="1:8" x14ac:dyDescent="0.3">
      <c r="A31" t="s">
        <v>67</v>
      </c>
      <c r="B31">
        <v>71.8</v>
      </c>
      <c r="C31">
        <v>22320</v>
      </c>
    </row>
    <row r="32" spans="1:8" x14ac:dyDescent="0.3">
      <c r="A32" t="s">
        <v>68</v>
      </c>
      <c r="B32">
        <v>65.400000000000006</v>
      </c>
      <c r="C32">
        <v>5990</v>
      </c>
      <c r="F32" s="9" t="s">
        <v>146</v>
      </c>
    </row>
    <row r="33" spans="1:10" x14ac:dyDescent="0.3">
      <c r="A33" t="s">
        <v>69</v>
      </c>
      <c r="B33">
        <v>71</v>
      </c>
      <c r="C33">
        <v>9550</v>
      </c>
      <c r="F33" t="s">
        <v>147</v>
      </c>
      <c r="H33" s="36">
        <f>H18</f>
        <v>7.9197414331643552</v>
      </c>
      <c r="I33" s="15" t="s">
        <v>149</v>
      </c>
      <c r="J33" s="1">
        <f>H26</f>
        <v>1.986978699506285</v>
      </c>
    </row>
    <row r="34" spans="1:10" x14ac:dyDescent="0.3">
      <c r="A34" t="s">
        <v>70</v>
      </c>
      <c r="B34">
        <v>72</v>
      </c>
      <c r="C34">
        <v>16830</v>
      </c>
    </row>
    <row r="35" spans="1:10" x14ac:dyDescent="0.3">
      <c r="A35" t="s">
        <v>71</v>
      </c>
      <c r="B35">
        <v>75.900000000000006</v>
      </c>
      <c r="C35">
        <v>25430</v>
      </c>
      <c r="F35" s="9" t="s">
        <v>148</v>
      </c>
    </row>
    <row r="36" spans="1:10" x14ac:dyDescent="0.3">
      <c r="A36" t="s">
        <v>72</v>
      </c>
      <c r="B36">
        <v>73.3</v>
      </c>
      <c r="C36">
        <v>17320</v>
      </c>
    </row>
    <row r="37" spans="1:10" x14ac:dyDescent="0.3">
      <c r="A37" t="s">
        <v>73</v>
      </c>
      <c r="B37">
        <v>67.2</v>
      </c>
      <c r="C37">
        <v>23120</v>
      </c>
    </row>
    <row r="38" spans="1:10" x14ac:dyDescent="0.3">
      <c r="A38" t="s">
        <v>74</v>
      </c>
      <c r="B38">
        <v>66.5</v>
      </c>
      <c r="C38">
        <v>7600</v>
      </c>
    </row>
    <row r="39" spans="1:10" x14ac:dyDescent="0.3">
      <c r="A39" t="s">
        <v>75</v>
      </c>
      <c r="B39">
        <v>72.5</v>
      </c>
      <c r="C39">
        <v>11020</v>
      </c>
    </row>
    <row r="40" spans="1:10" x14ac:dyDescent="0.3">
      <c r="A40" t="s">
        <v>76</v>
      </c>
      <c r="B40">
        <v>74.2</v>
      </c>
      <c r="C40">
        <v>23660</v>
      </c>
    </row>
    <row r="41" spans="1:10" x14ac:dyDescent="0.3">
      <c r="A41" t="s">
        <v>77</v>
      </c>
      <c r="B41">
        <v>73.900000000000006</v>
      </c>
      <c r="C41">
        <v>34064</v>
      </c>
    </row>
    <row r="42" spans="1:10" x14ac:dyDescent="0.3">
      <c r="A42" t="s">
        <v>78</v>
      </c>
      <c r="B42">
        <v>72.2</v>
      </c>
      <c r="C42">
        <v>16100</v>
      </c>
    </row>
    <row r="43" spans="1:10" x14ac:dyDescent="0.3">
      <c r="A43" t="s">
        <v>79</v>
      </c>
      <c r="B43">
        <v>71.5</v>
      </c>
      <c r="C43">
        <v>21790</v>
      </c>
    </row>
    <row r="44" spans="1:10" x14ac:dyDescent="0.3">
      <c r="A44" t="s">
        <v>80</v>
      </c>
      <c r="B44">
        <v>66.8</v>
      </c>
      <c r="C44">
        <v>6340</v>
      </c>
    </row>
    <row r="45" spans="1:10" x14ac:dyDescent="0.3">
      <c r="A45" t="s">
        <v>81</v>
      </c>
      <c r="B45">
        <v>55.8</v>
      </c>
      <c r="C45">
        <v>2490</v>
      </c>
    </row>
    <row r="46" spans="1:10" x14ac:dyDescent="0.3">
      <c r="A46" t="s">
        <v>82</v>
      </c>
      <c r="B46">
        <v>63</v>
      </c>
      <c r="C46">
        <v>3020</v>
      </c>
    </row>
    <row r="47" spans="1:10" x14ac:dyDescent="0.3">
      <c r="A47" t="s">
        <v>83</v>
      </c>
      <c r="B47">
        <v>73.900000000000006</v>
      </c>
      <c r="C47">
        <v>10920</v>
      </c>
    </row>
    <row r="48" spans="1:10" x14ac:dyDescent="0.3">
      <c r="A48" t="s">
        <v>84</v>
      </c>
      <c r="B48">
        <v>64.2</v>
      </c>
      <c r="C48">
        <v>1240</v>
      </c>
    </row>
    <row r="49" spans="1:3" x14ac:dyDescent="0.3">
      <c r="A49" t="s">
        <v>85</v>
      </c>
      <c r="B49">
        <v>71.2</v>
      </c>
      <c r="C49">
        <v>16150</v>
      </c>
    </row>
    <row r="50" spans="1:3" x14ac:dyDescent="0.3">
      <c r="A50" t="s">
        <v>86</v>
      </c>
      <c r="B50">
        <v>62.2</v>
      </c>
      <c r="C50">
        <v>5220</v>
      </c>
    </row>
    <row r="51" spans="1:3" x14ac:dyDescent="0.3">
      <c r="A51" t="s">
        <v>87</v>
      </c>
      <c r="B51">
        <v>61.7</v>
      </c>
      <c r="C51">
        <v>7050</v>
      </c>
    </row>
    <row r="52" spans="1:3" x14ac:dyDescent="0.3">
      <c r="A52" t="s">
        <v>88</v>
      </c>
      <c r="B52">
        <v>62.5</v>
      </c>
      <c r="C52">
        <v>1630</v>
      </c>
    </row>
    <row r="53" spans="1:3" x14ac:dyDescent="0.3">
      <c r="A53" t="s">
        <v>89</v>
      </c>
      <c r="B53">
        <v>68.599999999999994</v>
      </c>
      <c r="C53">
        <v>19860</v>
      </c>
    </row>
    <row r="54" spans="1:3" x14ac:dyDescent="0.3">
      <c r="A54" t="s">
        <v>90</v>
      </c>
      <c r="B54">
        <v>41</v>
      </c>
      <c r="C54">
        <v>168</v>
      </c>
    </row>
    <row r="55" spans="1:3" x14ac:dyDescent="0.3">
      <c r="A55" t="s">
        <v>91</v>
      </c>
      <c r="B55">
        <v>56.9</v>
      </c>
      <c r="C55">
        <v>210</v>
      </c>
    </row>
    <row r="56" spans="1:3" x14ac:dyDescent="0.3">
      <c r="A56" t="s">
        <v>92</v>
      </c>
      <c r="B56">
        <v>68</v>
      </c>
      <c r="C56">
        <v>380</v>
      </c>
    </row>
    <row r="57" spans="1:3" x14ac:dyDescent="0.3">
      <c r="A57" t="s">
        <v>93</v>
      </c>
      <c r="B57">
        <v>74.3</v>
      </c>
      <c r="C57">
        <v>14210</v>
      </c>
    </row>
    <row r="58" spans="1:3" x14ac:dyDescent="0.3">
      <c r="A58" t="s">
        <v>94</v>
      </c>
      <c r="B58">
        <v>52.5</v>
      </c>
      <c r="C58">
        <v>350</v>
      </c>
    </row>
    <row r="59" spans="1:3" x14ac:dyDescent="0.3">
      <c r="A59" t="s">
        <v>95</v>
      </c>
      <c r="B59">
        <v>58.5</v>
      </c>
      <c r="C59">
        <v>570</v>
      </c>
    </row>
    <row r="60" spans="1:3" x14ac:dyDescent="0.3">
      <c r="A60" t="s">
        <v>96</v>
      </c>
      <c r="B60">
        <v>67.5</v>
      </c>
      <c r="C60">
        <v>2320</v>
      </c>
    </row>
    <row r="61" spans="1:3" x14ac:dyDescent="0.3">
      <c r="A61" t="s">
        <v>97</v>
      </c>
      <c r="B61">
        <v>60</v>
      </c>
      <c r="C61">
        <v>110</v>
      </c>
    </row>
    <row r="62" spans="1:3" x14ac:dyDescent="0.3">
      <c r="A62" t="s">
        <v>98</v>
      </c>
      <c r="B62">
        <v>50.9</v>
      </c>
      <c r="C62">
        <v>170</v>
      </c>
    </row>
    <row r="63" spans="1:3" x14ac:dyDescent="0.3">
      <c r="A63" t="s">
        <v>99</v>
      </c>
      <c r="B63">
        <v>59</v>
      </c>
      <c r="C63">
        <v>380</v>
      </c>
    </row>
    <row r="64" spans="1:3" x14ac:dyDescent="0.3">
      <c r="A64" t="s">
        <v>100</v>
      </c>
      <c r="B64">
        <v>62.5</v>
      </c>
      <c r="C64">
        <v>730</v>
      </c>
    </row>
    <row r="65" spans="1:3" x14ac:dyDescent="0.3">
      <c r="A65" t="s">
        <v>101</v>
      </c>
      <c r="B65">
        <v>68.7</v>
      </c>
      <c r="C65">
        <v>11160</v>
      </c>
    </row>
    <row r="66" spans="1:3" x14ac:dyDescent="0.3">
      <c r="A66" t="s">
        <v>102</v>
      </c>
      <c r="B66">
        <v>67.8</v>
      </c>
      <c r="C66">
        <v>470</v>
      </c>
    </row>
    <row r="67" spans="1:3" x14ac:dyDescent="0.3">
      <c r="A67" t="s">
        <v>103</v>
      </c>
      <c r="B67">
        <v>63.8</v>
      </c>
      <c r="C67">
        <v>1420</v>
      </c>
    </row>
    <row r="68" spans="1:3" x14ac:dyDescent="0.3">
      <c r="A68" t="s">
        <v>104</v>
      </c>
      <c r="B68">
        <v>61.6</v>
      </c>
      <c r="C68">
        <v>2060</v>
      </c>
    </row>
    <row r="69" spans="1:3" x14ac:dyDescent="0.3">
      <c r="A69" t="s">
        <v>105</v>
      </c>
      <c r="B69">
        <v>42.9</v>
      </c>
      <c r="C69">
        <v>610</v>
      </c>
    </row>
    <row r="70" spans="1:3" x14ac:dyDescent="0.3">
      <c r="A70" t="s">
        <v>106</v>
      </c>
      <c r="B70">
        <v>52.3</v>
      </c>
      <c r="C70">
        <v>2040</v>
      </c>
    </row>
    <row r="71" spans="1:3" x14ac:dyDescent="0.3">
      <c r="A71" t="s">
        <v>107</v>
      </c>
      <c r="B71">
        <v>50.1</v>
      </c>
      <c r="C71">
        <v>1010</v>
      </c>
    </row>
    <row r="72" spans="1:3" x14ac:dyDescent="0.3">
      <c r="A72" t="s">
        <v>108</v>
      </c>
      <c r="B72">
        <v>57.8</v>
      </c>
      <c r="C72">
        <v>600</v>
      </c>
    </row>
    <row r="73" spans="1:3" x14ac:dyDescent="0.3">
      <c r="A73" t="s">
        <v>109</v>
      </c>
      <c r="B73">
        <v>42.4</v>
      </c>
      <c r="C73">
        <v>120</v>
      </c>
    </row>
    <row r="74" spans="1:3" x14ac:dyDescent="0.3">
      <c r="A74" t="s">
        <v>110</v>
      </c>
      <c r="B74">
        <v>49.9</v>
      </c>
      <c r="C74">
        <v>390</v>
      </c>
    </row>
    <row r="75" spans="1:3" x14ac:dyDescent="0.3">
      <c r="A75" t="s">
        <v>111</v>
      </c>
      <c r="B75">
        <v>41.4</v>
      </c>
      <c r="C75">
        <v>260</v>
      </c>
    </row>
    <row r="76" spans="1:3" x14ac:dyDescent="0.3">
      <c r="A76" t="s">
        <v>112</v>
      </c>
      <c r="B76">
        <v>52.2</v>
      </c>
      <c r="C76">
        <v>390</v>
      </c>
    </row>
    <row r="77" spans="1:3" x14ac:dyDescent="0.3">
      <c r="A77" t="s">
        <v>113</v>
      </c>
      <c r="B77">
        <v>56.5</v>
      </c>
      <c r="C77">
        <v>370</v>
      </c>
    </row>
    <row r="78" spans="1:3" x14ac:dyDescent="0.3">
      <c r="A78" t="s">
        <v>114</v>
      </c>
      <c r="B78">
        <v>59.1</v>
      </c>
      <c r="C78">
        <v>5310</v>
      </c>
    </row>
    <row r="79" spans="1:3" x14ac:dyDescent="0.3">
      <c r="A79" t="s">
        <v>115</v>
      </c>
      <c r="B79">
        <v>38.1</v>
      </c>
      <c r="C79">
        <v>200</v>
      </c>
    </row>
    <row r="80" spans="1:3" x14ac:dyDescent="0.3">
      <c r="A80" t="s">
        <v>116</v>
      </c>
      <c r="B80">
        <v>59.1</v>
      </c>
      <c r="C80">
        <v>960</v>
      </c>
    </row>
    <row r="81" spans="1:3" x14ac:dyDescent="0.3">
      <c r="A81" t="s">
        <v>117</v>
      </c>
      <c r="B81">
        <v>44.9</v>
      </c>
      <c r="C81">
        <v>80</v>
      </c>
    </row>
    <row r="82" spans="1:3" x14ac:dyDescent="0.3">
      <c r="A82" t="s">
        <v>118</v>
      </c>
      <c r="B82">
        <v>55</v>
      </c>
      <c r="C82">
        <v>1030</v>
      </c>
    </row>
    <row r="83" spans="1:3" x14ac:dyDescent="0.3">
      <c r="A83" t="s">
        <v>119</v>
      </c>
      <c r="B83">
        <v>48.8</v>
      </c>
      <c r="C83">
        <v>360</v>
      </c>
    </row>
    <row r="84" spans="1:3" x14ac:dyDescent="0.3">
      <c r="A84" t="s">
        <v>120</v>
      </c>
      <c r="B84">
        <v>39.4</v>
      </c>
      <c r="C84">
        <v>240</v>
      </c>
    </row>
    <row r="85" spans="1:3" x14ac:dyDescent="0.3">
      <c r="A85" t="s">
        <v>121</v>
      </c>
      <c r="B85">
        <v>43.4</v>
      </c>
      <c r="C85">
        <v>120</v>
      </c>
    </row>
    <row r="86" spans="1:3" x14ac:dyDescent="0.3">
      <c r="A86" t="s">
        <v>122</v>
      </c>
      <c r="B86">
        <v>57.5</v>
      </c>
      <c r="C86">
        <v>2530</v>
      </c>
    </row>
    <row r="87" spans="1:3" x14ac:dyDescent="0.3">
      <c r="A87" t="s">
        <v>123</v>
      </c>
      <c r="B87">
        <v>48.6</v>
      </c>
      <c r="C87">
        <v>480</v>
      </c>
    </row>
    <row r="88" spans="1:3" x14ac:dyDescent="0.3">
      <c r="A88" t="s">
        <v>124</v>
      </c>
      <c r="B88">
        <v>42.9</v>
      </c>
      <c r="C88">
        <v>810</v>
      </c>
    </row>
    <row r="89" spans="1:3" x14ac:dyDescent="0.3">
      <c r="A89" t="s">
        <v>125</v>
      </c>
      <c r="B89">
        <v>51.3</v>
      </c>
      <c r="C89">
        <v>110</v>
      </c>
    </row>
    <row r="90" spans="1:3" x14ac:dyDescent="0.3">
      <c r="A90" t="s">
        <v>126</v>
      </c>
      <c r="B90">
        <v>64.900000000000006</v>
      </c>
      <c r="C90">
        <v>1440</v>
      </c>
    </row>
    <row r="91" spans="1:3" x14ac:dyDescent="0.3">
      <c r="A91" t="s">
        <v>127</v>
      </c>
      <c r="B91">
        <v>49.9</v>
      </c>
      <c r="C91">
        <v>220</v>
      </c>
    </row>
    <row r="92" spans="1:3" x14ac:dyDescent="0.3">
      <c r="A92" t="s">
        <v>128</v>
      </c>
      <c r="B92">
        <v>50.3</v>
      </c>
      <c r="C92">
        <v>220</v>
      </c>
    </row>
    <row r="93" spans="1:3" x14ac:dyDescent="0.3">
      <c r="A93" t="s">
        <v>129</v>
      </c>
      <c r="B93">
        <v>50.4</v>
      </c>
      <c r="C93">
        <v>420</v>
      </c>
    </row>
    <row r="94" spans="1:3" x14ac:dyDescent="0.3">
      <c r="A94" t="s">
        <v>130</v>
      </c>
      <c r="B94">
        <v>56.5</v>
      </c>
      <c r="C94">
        <v>640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2" shapeId="3079" r:id="rId3">
          <objectPr defaultSize="0" autoPict="0" r:id="rId4">
            <anchor moveWithCells="1">
              <from>
                <xdr:col>8</xdr:col>
                <xdr:colOff>144780</xdr:colOff>
                <xdr:row>16</xdr:row>
                <xdr:rowOff>22860</xdr:rowOff>
              </from>
              <to>
                <xdr:col>10</xdr:col>
                <xdr:colOff>289560</xdr:colOff>
                <xdr:row>19</xdr:row>
                <xdr:rowOff>129540</xdr:rowOff>
              </to>
            </anchor>
          </objectPr>
        </oleObject>
      </mc:Choice>
      <mc:Fallback>
        <oleObject progId="Equation.2" shapeId="3079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9"/>
  <sheetViews>
    <sheetView workbookViewId="0">
      <selection activeCell="A15" sqref="A15"/>
    </sheetView>
  </sheetViews>
  <sheetFormatPr defaultRowHeight="13.8" x14ac:dyDescent="0.3"/>
  <cols>
    <col min="1" max="1" width="14.21875" customWidth="1"/>
    <col min="2" max="2" width="13.44140625" customWidth="1"/>
    <col min="3" max="3" width="13.109375" customWidth="1"/>
  </cols>
  <sheetData>
    <row r="1" spans="1:3" x14ac:dyDescent="0.3">
      <c r="A1" s="9" t="s">
        <v>184</v>
      </c>
    </row>
    <row r="2" spans="1:3" x14ac:dyDescent="0.3">
      <c r="A2" s="9" t="s">
        <v>185</v>
      </c>
    </row>
    <row r="3" spans="1:3" x14ac:dyDescent="0.3">
      <c r="A3" s="37" t="s">
        <v>170</v>
      </c>
      <c r="B3" s="37" t="s">
        <v>171</v>
      </c>
      <c r="C3" s="37" t="s">
        <v>172</v>
      </c>
    </row>
    <row r="4" spans="1:3" x14ac:dyDescent="0.3">
      <c r="A4" t="s">
        <v>173</v>
      </c>
      <c r="B4">
        <v>6.47</v>
      </c>
      <c r="C4">
        <v>4.03</v>
      </c>
    </row>
    <row r="5" spans="1:3" x14ac:dyDescent="0.3">
      <c r="A5" t="s">
        <v>174</v>
      </c>
      <c r="B5">
        <v>6.13</v>
      </c>
      <c r="C5">
        <v>3.76</v>
      </c>
    </row>
    <row r="6" spans="1:3" x14ac:dyDescent="0.3">
      <c r="A6" t="s">
        <v>175</v>
      </c>
      <c r="B6">
        <v>6.19</v>
      </c>
      <c r="C6">
        <v>3.77</v>
      </c>
    </row>
    <row r="7" spans="1:3" x14ac:dyDescent="0.3">
      <c r="A7" t="s">
        <v>176</v>
      </c>
      <c r="B7">
        <v>4.8899999999999997</v>
      </c>
      <c r="C7">
        <v>3.34</v>
      </c>
    </row>
    <row r="8" spans="1:3" x14ac:dyDescent="0.3">
      <c r="A8" t="s">
        <v>177</v>
      </c>
      <c r="B8">
        <v>5.63</v>
      </c>
      <c r="C8">
        <v>3.47</v>
      </c>
    </row>
    <row r="9" spans="1:3" x14ac:dyDescent="0.3">
      <c r="A9" t="s">
        <v>178</v>
      </c>
      <c r="B9">
        <v>4.5199999999999996</v>
      </c>
      <c r="C9">
        <v>2.92</v>
      </c>
    </row>
    <row r="10" spans="1:3" x14ac:dyDescent="0.3">
      <c r="A10" t="s">
        <v>179</v>
      </c>
      <c r="B10">
        <v>5.89</v>
      </c>
      <c r="C10">
        <v>3.2</v>
      </c>
    </row>
    <row r="11" spans="1:3" x14ac:dyDescent="0.3">
      <c r="A11" t="s">
        <v>180</v>
      </c>
      <c r="B11">
        <v>4.79</v>
      </c>
      <c r="C11">
        <v>2.71</v>
      </c>
    </row>
    <row r="12" spans="1:3" x14ac:dyDescent="0.3">
      <c r="A12" t="s">
        <v>181</v>
      </c>
      <c r="B12">
        <v>5.27</v>
      </c>
      <c r="C12">
        <v>3.53</v>
      </c>
    </row>
    <row r="13" spans="1:3" x14ac:dyDescent="0.3">
      <c r="A13" t="s">
        <v>182</v>
      </c>
      <c r="B13">
        <v>6.08</v>
      </c>
      <c r="C13">
        <v>4.51</v>
      </c>
    </row>
    <row r="14" spans="1:3" x14ac:dyDescent="0.3">
      <c r="A14" t="s">
        <v>183</v>
      </c>
      <c r="B14">
        <v>4.0199999999999996</v>
      </c>
      <c r="C14">
        <v>4.5599999999999996</v>
      </c>
    </row>
    <row r="17" spans="2:3" x14ac:dyDescent="0.3">
      <c r="C17" t="s">
        <v>35</v>
      </c>
    </row>
    <row r="18" spans="2:3" x14ac:dyDescent="0.3">
      <c r="B18" s="10" t="s">
        <v>186</v>
      </c>
      <c r="C18" s="17">
        <f>CORREL(B4:B14,C4:C14)</f>
        <v>0.22357211426264359</v>
      </c>
    </row>
    <row r="19" spans="2:3" x14ac:dyDescent="0.3">
      <c r="B19" s="10" t="s">
        <v>187</v>
      </c>
      <c r="C19" s="17">
        <f>CORREL(B4:B13,C4:C13)</f>
        <v>0.78428732015386793</v>
      </c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6"/>
  <sheetViews>
    <sheetView workbookViewId="0">
      <selection activeCell="B5" sqref="B5"/>
    </sheetView>
  </sheetViews>
  <sheetFormatPr defaultRowHeight="13.8" x14ac:dyDescent="0.3"/>
  <cols>
    <col min="3" max="3" width="10.33203125" customWidth="1"/>
  </cols>
  <sheetData>
    <row r="1" spans="1:5" x14ac:dyDescent="0.3">
      <c r="A1" s="9" t="s">
        <v>188</v>
      </c>
    </row>
    <row r="2" spans="1:5" x14ac:dyDescent="0.3">
      <c r="A2" s="9" t="s">
        <v>189</v>
      </c>
    </row>
    <row r="3" spans="1:5" ht="31.2" customHeight="1" x14ac:dyDescent="0.35">
      <c r="A3" s="12" t="s">
        <v>190</v>
      </c>
      <c r="B3" s="12" t="s">
        <v>199</v>
      </c>
      <c r="C3" s="13" t="s">
        <v>200</v>
      </c>
      <c r="D3" s="42" t="s">
        <v>203</v>
      </c>
      <c r="E3" s="42" t="s">
        <v>204</v>
      </c>
    </row>
    <row r="4" spans="1:5" x14ac:dyDescent="0.3">
      <c r="A4" s="15" t="s">
        <v>191</v>
      </c>
      <c r="B4">
        <v>1</v>
      </c>
      <c r="C4">
        <v>5</v>
      </c>
      <c r="D4">
        <f t="shared" ref="D4:D11" si="0">B4-C4</f>
        <v>-4</v>
      </c>
      <c r="E4">
        <f t="shared" ref="E4:E11" si="1">D4^2</f>
        <v>16</v>
      </c>
    </row>
    <row r="5" spans="1:5" x14ac:dyDescent="0.3">
      <c r="A5" s="15" t="s">
        <v>192</v>
      </c>
      <c r="B5">
        <v>4</v>
      </c>
      <c r="C5">
        <v>8</v>
      </c>
      <c r="D5">
        <f t="shared" si="0"/>
        <v>-4</v>
      </c>
      <c r="E5">
        <f t="shared" si="1"/>
        <v>16</v>
      </c>
    </row>
    <row r="6" spans="1:5" x14ac:dyDescent="0.3">
      <c r="A6" s="15" t="s">
        <v>193</v>
      </c>
      <c r="B6">
        <v>2</v>
      </c>
      <c r="C6">
        <v>2</v>
      </c>
      <c r="D6">
        <f t="shared" si="0"/>
        <v>0</v>
      </c>
      <c r="E6">
        <f t="shared" si="1"/>
        <v>0</v>
      </c>
    </row>
    <row r="7" spans="1:5" x14ac:dyDescent="0.3">
      <c r="A7" s="15" t="s">
        <v>194</v>
      </c>
      <c r="B7">
        <v>5</v>
      </c>
      <c r="C7">
        <v>7</v>
      </c>
      <c r="D7">
        <f t="shared" si="0"/>
        <v>-2</v>
      </c>
      <c r="E7">
        <f t="shared" si="1"/>
        <v>4</v>
      </c>
    </row>
    <row r="8" spans="1:5" x14ac:dyDescent="0.3">
      <c r="A8" s="15" t="s">
        <v>195</v>
      </c>
      <c r="B8">
        <v>3</v>
      </c>
      <c r="C8">
        <v>6</v>
      </c>
      <c r="D8">
        <f t="shared" si="0"/>
        <v>-3</v>
      </c>
      <c r="E8">
        <f t="shared" si="1"/>
        <v>9</v>
      </c>
    </row>
    <row r="9" spans="1:5" x14ac:dyDescent="0.3">
      <c r="A9" s="15" t="s">
        <v>196</v>
      </c>
      <c r="B9">
        <v>7</v>
      </c>
      <c r="C9">
        <v>1</v>
      </c>
      <c r="D9">
        <f t="shared" si="0"/>
        <v>6</v>
      </c>
      <c r="E9">
        <f t="shared" si="1"/>
        <v>36</v>
      </c>
    </row>
    <row r="10" spans="1:5" x14ac:dyDescent="0.3">
      <c r="A10" s="15" t="s">
        <v>197</v>
      </c>
      <c r="B10">
        <v>8</v>
      </c>
      <c r="C10">
        <v>4</v>
      </c>
      <c r="D10">
        <f t="shared" si="0"/>
        <v>4</v>
      </c>
      <c r="E10">
        <f t="shared" si="1"/>
        <v>16</v>
      </c>
    </row>
    <row r="11" spans="1:5" x14ac:dyDescent="0.3">
      <c r="A11" s="15" t="s">
        <v>198</v>
      </c>
      <c r="B11">
        <v>6</v>
      </c>
      <c r="C11">
        <v>3</v>
      </c>
      <c r="D11">
        <f t="shared" si="0"/>
        <v>3</v>
      </c>
      <c r="E11">
        <f t="shared" si="1"/>
        <v>9</v>
      </c>
    </row>
    <row r="12" spans="1:5" x14ac:dyDescent="0.3">
      <c r="A12" s="39"/>
      <c r="B12" s="39"/>
      <c r="C12" s="39"/>
      <c r="D12" s="39"/>
      <c r="E12" s="40">
        <f>SUM(E4:E11)</f>
        <v>106</v>
      </c>
    </row>
    <row r="14" spans="1:5" x14ac:dyDescent="0.3">
      <c r="D14" s="16" t="s">
        <v>143</v>
      </c>
      <c r="E14" s="38">
        <v>8</v>
      </c>
    </row>
    <row r="15" spans="1:5" x14ac:dyDescent="0.3">
      <c r="E15" s="38"/>
    </row>
    <row r="16" spans="1:5" ht="15" x14ac:dyDescent="0.35">
      <c r="C16" s="10" t="s">
        <v>201</v>
      </c>
      <c r="D16" s="16" t="s">
        <v>202</v>
      </c>
      <c r="E16" s="41">
        <f>1-6*E12/(E14*(E14^2-1))</f>
        <v>-0.26190476190476186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0241" r:id="rId3">
          <objectPr defaultSize="0" autoPict="0" r:id="rId4">
            <anchor moveWithCells="1">
              <from>
                <xdr:col>5</xdr:col>
                <xdr:colOff>129540</xdr:colOff>
                <xdr:row>14</xdr:row>
                <xdr:rowOff>15240</xdr:rowOff>
              </from>
              <to>
                <xdr:col>7</xdr:col>
                <xdr:colOff>137160</xdr:colOff>
                <xdr:row>17</xdr:row>
                <xdr:rowOff>38100</xdr:rowOff>
              </to>
            </anchor>
          </objectPr>
        </oleObject>
      </mc:Choice>
      <mc:Fallback>
        <oleObject progId="Equation.DSMT4" shapeId="10241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RowHeight="13.8" x14ac:dyDescent="0.3"/>
  <cols>
    <col min="1" max="1" width="11.77734375" customWidth="1"/>
    <col min="7" max="7" width="10.88671875" customWidth="1"/>
  </cols>
  <sheetData>
    <row r="1" spans="1:7" x14ac:dyDescent="0.3">
      <c r="A1" s="9" t="s">
        <v>205</v>
      </c>
    </row>
    <row r="2" spans="1:7" x14ac:dyDescent="0.3">
      <c r="A2" s="9" t="s">
        <v>206</v>
      </c>
    </row>
    <row r="3" spans="1:7" ht="29.4" x14ac:dyDescent="0.35">
      <c r="A3" s="13" t="s">
        <v>207</v>
      </c>
      <c r="B3" s="13" t="s">
        <v>219</v>
      </c>
      <c r="C3" s="13" t="s">
        <v>218</v>
      </c>
      <c r="D3" s="13" t="s">
        <v>220</v>
      </c>
      <c r="E3" s="13" t="s">
        <v>208</v>
      </c>
      <c r="F3" s="13" t="s">
        <v>209</v>
      </c>
      <c r="G3" s="13" t="s">
        <v>210</v>
      </c>
    </row>
    <row r="4" spans="1:7" x14ac:dyDescent="0.3">
      <c r="A4" s="43" t="s">
        <v>224</v>
      </c>
      <c r="B4" s="44">
        <v>4246.8090000000002</v>
      </c>
      <c r="C4" s="43">
        <v>43084.800000000003</v>
      </c>
      <c r="D4">
        <f>_xlfn.RANK.AVG(B4,$B$4:$B$11)</f>
        <v>2</v>
      </c>
      <c r="E4">
        <f>_xlfn.RANK.AVG(C4,$C$4:$C$11)</f>
        <v>1</v>
      </c>
      <c r="F4">
        <f>D4-E4</f>
        <v>1</v>
      </c>
      <c r="G4">
        <f>F4^2</f>
        <v>1</v>
      </c>
    </row>
    <row r="5" spans="1:7" x14ac:dyDescent="0.3">
      <c r="A5" s="43" t="s">
        <v>217</v>
      </c>
      <c r="B5" s="44">
        <v>7245.6769999999997</v>
      </c>
      <c r="C5" s="43">
        <v>42750.9</v>
      </c>
      <c r="D5">
        <f t="shared" ref="D5:D11" si="0">_xlfn.RANK.AVG(B5,$B$4:$B$11)</f>
        <v>1</v>
      </c>
      <c r="E5">
        <f t="shared" ref="E5:E11" si="1">_xlfn.RANK.AVG(C5,$C$4:$C$11)</f>
        <v>2</v>
      </c>
      <c r="F5">
        <f t="shared" ref="F5:F11" si="2">D5-E5</f>
        <v>-1</v>
      </c>
      <c r="G5">
        <f t="shared" ref="G5:G11" si="3">F5^2</f>
        <v>1</v>
      </c>
    </row>
    <row r="6" spans="1:7" x14ac:dyDescent="0.3">
      <c r="A6" s="43" t="s">
        <v>216</v>
      </c>
      <c r="B6" s="44">
        <v>2061.085</v>
      </c>
      <c r="C6" s="43">
        <v>37303.199999999997</v>
      </c>
      <c r="D6">
        <f t="shared" si="0"/>
        <v>4</v>
      </c>
      <c r="E6">
        <f t="shared" si="1"/>
        <v>3</v>
      </c>
      <c r="F6">
        <f t="shared" si="2"/>
        <v>1</v>
      </c>
      <c r="G6">
        <f t="shared" si="3"/>
        <v>1</v>
      </c>
    </row>
    <row r="7" spans="1:7" x14ac:dyDescent="0.3">
      <c r="A7" s="45" t="s">
        <v>215</v>
      </c>
      <c r="B7" s="44">
        <v>2943.4720000000002</v>
      </c>
      <c r="C7" s="43">
        <v>36444.400000000001</v>
      </c>
      <c r="D7">
        <f t="shared" si="0"/>
        <v>3</v>
      </c>
      <c r="E7">
        <f t="shared" si="1"/>
        <v>4</v>
      </c>
      <c r="F7">
        <f t="shared" si="2"/>
        <v>-1</v>
      </c>
      <c r="G7">
        <f t="shared" si="3"/>
        <v>1</v>
      </c>
    </row>
    <row r="8" spans="1:7" x14ac:dyDescent="0.3">
      <c r="A8" s="43" t="s">
        <v>214</v>
      </c>
      <c r="B8" s="44">
        <v>2001.4680000000001</v>
      </c>
      <c r="C8" s="43">
        <v>23580.9</v>
      </c>
      <c r="D8">
        <f t="shared" si="0"/>
        <v>5</v>
      </c>
      <c r="E8">
        <f t="shared" si="1"/>
        <v>5</v>
      </c>
      <c r="F8">
        <f t="shared" si="2"/>
        <v>0</v>
      </c>
      <c r="G8">
        <f t="shared" si="3"/>
        <v>0</v>
      </c>
    </row>
    <row r="9" spans="1:7" x14ac:dyDescent="0.3">
      <c r="A9" s="43" t="s">
        <v>213</v>
      </c>
      <c r="B9" s="44">
        <v>1315.819</v>
      </c>
      <c r="C9" s="43">
        <v>19962.7</v>
      </c>
      <c r="D9">
        <f t="shared" si="0"/>
        <v>6</v>
      </c>
      <c r="E9">
        <f t="shared" si="1"/>
        <v>6</v>
      </c>
      <c r="F9">
        <f t="shared" si="2"/>
        <v>0</v>
      </c>
      <c r="G9">
        <f t="shared" si="3"/>
        <v>0</v>
      </c>
    </row>
    <row r="10" spans="1:7" x14ac:dyDescent="0.3">
      <c r="A10" s="43" t="s">
        <v>212</v>
      </c>
      <c r="B10" s="44">
        <v>858</v>
      </c>
      <c r="C10" s="43">
        <v>17393.7</v>
      </c>
      <c r="D10">
        <f t="shared" si="0"/>
        <v>7</v>
      </c>
      <c r="E10">
        <f t="shared" si="1"/>
        <v>7</v>
      </c>
      <c r="F10">
        <f t="shared" si="2"/>
        <v>0</v>
      </c>
      <c r="G10">
        <f t="shared" si="3"/>
        <v>0</v>
      </c>
    </row>
    <row r="11" spans="1:7" x14ac:dyDescent="0.3">
      <c r="A11" s="43" t="s">
        <v>211</v>
      </c>
      <c r="B11" s="44">
        <v>425.38400000000001</v>
      </c>
      <c r="C11" s="43">
        <v>8106.1</v>
      </c>
      <c r="D11">
        <f t="shared" si="0"/>
        <v>8</v>
      </c>
      <c r="E11">
        <f t="shared" si="1"/>
        <v>8</v>
      </c>
      <c r="F11">
        <f t="shared" si="2"/>
        <v>0</v>
      </c>
      <c r="G11">
        <f t="shared" si="3"/>
        <v>0</v>
      </c>
    </row>
    <row r="12" spans="1:7" x14ac:dyDescent="0.3">
      <c r="A12" s="39"/>
      <c r="B12" s="39"/>
      <c r="C12" s="39"/>
      <c r="D12" s="39"/>
      <c r="E12" s="39"/>
      <c r="F12" s="39"/>
      <c r="G12" s="39">
        <f>SUM(G4:G11)</f>
        <v>4</v>
      </c>
    </row>
    <row r="14" spans="1:7" x14ac:dyDescent="0.3">
      <c r="F14" s="16" t="s">
        <v>143</v>
      </c>
      <c r="G14" s="38">
        <v>8</v>
      </c>
    </row>
    <row r="15" spans="1:7" x14ac:dyDescent="0.3">
      <c r="G15" s="38"/>
    </row>
    <row r="20" spans="5:7" x14ac:dyDescent="0.3">
      <c r="E20" s="10" t="s">
        <v>221</v>
      </c>
      <c r="F20" s="16" t="s">
        <v>137</v>
      </c>
      <c r="G20" s="17">
        <f>CORREL(B4:B11,C4:C11)</f>
        <v>0.81773658276688543</v>
      </c>
    </row>
    <row r="22" spans="5:7" ht="15" x14ac:dyDescent="0.35">
      <c r="E22" s="10" t="s">
        <v>201</v>
      </c>
      <c r="F22" s="16" t="s">
        <v>202</v>
      </c>
      <c r="G22" s="41">
        <f>1-6*G12/(G14*(G14^2-1))</f>
        <v>0.95238095238095233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1265" r:id="rId3">
          <objectPr defaultSize="0" autoPict="0" r:id="rId4">
            <anchor moveWithCells="1">
              <from>
                <xdr:col>7</xdr:col>
                <xdr:colOff>38100</xdr:colOff>
                <xdr:row>20</xdr:row>
                <xdr:rowOff>38100</xdr:rowOff>
              </from>
              <to>
                <xdr:col>9</xdr:col>
                <xdr:colOff>45720</xdr:colOff>
                <xdr:row>23</xdr:row>
                <xdr:rowOff>60960</xdr:rowOff>
              </to>
            </anchor>
          </objectPr>
        </oleObject>
      </mc:Choice>
      <mc:Fallback>
        <oleObject progId="Equation.DSMT4" shapeId="1126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T8.2</vt:lpstr>
      <vt:lpstr>T8.3,4</vt:lpstr>
      <vt:lpstr>N8.2</vt:lpstr>
      <vt:lpstr>N8.3</vt:lpstr>
      <vt:lpstr>N8.4</vt:lpstr>
      <vt:lpstr>N8.5</vt:lpstr>
      <vt:lpstr>N8.7</vt:lpstr>
      <vt:lpstr>N8.8</vt:lpstr>
    </vt:vector>
  </TitlesOfParts>
  <Company>TTÜ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Ptk 8 Korrelatsioon</dc:title>
  <dc:subject>Statistika õpik</dc:subject>
  <dc:creator>Ako Sauga</dc:creator>
  <cp:lastModifiedBy>Ako Sauga</cp:lastModifiedBy>
  <dcterms:created xsi:type="dcterms:W3CDTF">2015-03-17T11:59:49Z</dcterms:created>
  <dcterms:modified xsi:type="dcterms:W3CDTF">2017-02-12T14:53:43Z</dcterms:modified>
  <cp:category>Näited</cp:category>
</cp:coreProperties>
</file>